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4.xml" ContentType="application/vnd.openxmlformats-officedocument.drawingml.chart+xml"/>
  <Override PartName="/xl/charts/chart13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charts/chart15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2.xml" ContentType="application/vnd.openxmlformats-officedocument.drawingml.chart+xml"/>
  <Override PartName="/xl/charts/chart8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4_Romainville\5_Futur_Projet\11_Marches\16-012_EGIS-SETEC-NEORAMA_MO_communication\03_Suivi_Techn\concertation\Ateliers thématiques\cara\"/>
    </mc:Choice>
  </mc:AlternateContent>
  <bookViews>
    <workbookView xWindow="0" yWindow="0" windowWidth="28800" windowHeight="12000" activeTab="2"/>
  </bookViews>
  <sheets>
    <sheet name="données 2015" sheetId="3" r:id="rId1"/>
    <sheet name="bassin versant" sheetId="1" r:id="rId2"/>
    <sheet name="évol pluriannuelle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3" i="3" l="1"/>
  <c r="D172" i="3"/>
  <c r="C172" i="3"/>
  <c r="D171" i="3"/>
  <c r="C171" i="3"/>
  <c r="D170" i="3"/>
  <c r="C170" i="3"/>
  <c r="F167" i="3"/>
  <c r="D173" i="3" s="1"/>
  <c r="E167" i="3"/>
  <c r="D167" i="3"/>
  <c r="G166" i="3"/>
  <c r="E166" i="3"/>
  <c r="C166" i="3"/>
  <c r="G165" i="3"/>
  <c r="E165" i="3"/>
  <c r="C165" i="3"/>
  <c r="F164" i="3"/>
  <c r="D164" i="3"/>
  <c r="E164" i="3" s="1"/>
  <c r="G163" i="3"/>
  <c r="E163" i="3"/>
  <c r="C163" i="3"/>
  <c r="G162" i="3"/>
  <c r="E162" i="3"/>
  <c r="C162" i="3"/>
  <c r="G161" i="3"/>
  <c r="E161" i="3"/>
  <c r="C161" i="3"/>
  <c r="G160" i="3"/>
  <c r="E160" i="3"/>
  <c r="C160" i="3"/>
  <c r="G159" i="3"/>
  <c r="E159" i="3"/>
  <c r="C159" i="3"/>
  <c r="G158" i="3"/>
  <c r="E158" i="3"/>
  <c r="C158" i="3"/>
  <c r="G157" i="3"/>
  <c r="E157" i="3"/>
  <c r="C157" i="3"/>
  <c r="G156" i="3"/>
  <c r="E156" i="3"/>
  <c r="C156" i="3"/>
  <c r="F155" i="3"/>
  <c r="E155" i="3"/>
  <c r="D155" i="3"/>
  <c r="G154" i="3"/>
  <c r="E154" i="3"/>
  <c r="C154" i="3"/>
  <c r="G153" i="3"/>
  <c r="E153" i="3"/>
  <c r="C153" i="3"/>
  <c r="G152" i="3"/>
  <c r="E152" i="3"/>
  <c r="C152" i="3"/>
  <c r="G151" i="3"/>
  <c r="E151" i="3"/>
  <c r="C151" i="3"/>
  <c r="G150" i="3"/>
  <c r="E150" i="3"/>
  <c r="C150" i="3"/>
  <c r="C167" i="3" s="1"/>
  <c r="G149" i="3"/>
  <c r="G167" i="3" s="1"/>
  <c r="E149" i="3"/>
  <c r="C149" i="3"/>
  <c r="I146" i="3"/>
  <c r="H146" i="3"/>
  <c r="E145" i="3"/>
  <c r="E144" i="3"/>
  <c r="J143" i="3"/>
  <c r="K143" i="3" s="1"/>
  <c r="E143" i="3"/>
  <c r="C143" i="3"/>
  <c r="J142" i="3"/>
  <c r="K142" i="3" s="1"/>
  <c r="E142" i="3"/>
  <c r="E141" i="3"/>
  <c r="E140" i="3"/>
  <c r="J139" i="3"/>
  <c r="K139" i="3" s="1"/>
  <c r="E139" i="3"/>
  <c r="C139" i="3"/>
  <c r="C145" i="3" s="1"/>
  <c r="E138" i="3"/>
  <c r="E137" i="3"/>
  <c r="S136" i="3"/>
  <c r="R136" i="3"/>
  <c r="Q136" i="3"/>
  <c r="E136" i="3"/>
  <c r="S135" i="3"/>
  <c r="R135" i="3"/>
  <c r="Q135" i="3"/>
  <c r="E135" i="3"/>
  <c r="J134" i="3"/>
  <c r="K134" i="3" s="1"/>
  <c r="E134" i="3"/>
  <c r="E133" i="3"/>
  <c r="E132" i="3"/>
  <c r="E131" i="3"/>
  <c r="E130" i="3"/>
  <c r="E129" i="3"/>
  <c r="E128" i="3"/>
  <c r="E127" i="3"/>
  <c r="D123" i="3"/>
  <c r="G122" i="3"/>
  <c r="F122" i="3"/>
  <c r="E122" i="3"/>
  <c r="E123" i="3" s="1"/>
  <c r="D122" i="3"/>
  <c r="C122" i="3"/>
  <c r="K119" i="3"/>
  <c r="J112" i="3"/>
  <c r="K112" i="3" s="1"/>
  <c r="G110" i="3"/>
  <c r="F110" i="3"/>
  <c r="F123" i="3" s="1"/>
  <c r="D110" i="3"/>
  <c r="C109" i="3"/>
  <c r="C110" i="3" s="1"/>
  <c r="C123" i="3" s="1"/>
  <c r="K106" i="3"/>
  <c r="J106" i="3"/>
  <c r="J105" i="3"/>
  <c r="K105" i="3" s="1"/>
  <c r="J103" i="3"/>
  <c r="K103" i="3" s="1"/>
  <c r="M100" i="3"/>
  <c r="J97" i="3"/>
  <c r="K97" i="3" s="1"/>
  <c r="M96" i="3"/>
  <c r="J94" i="3"/>
  <c r="K94" i="3" s="1"/>
  <c r="O90" i="3"/>
  <c r="N90" i="3"/>
  <c r="K89" i="3"/>
  <c r="H89" i="3"/>
  <c r="G89" i="3"/>
  <c r="C89" i="3"/>
  <c r="B89" i="3"/>
  <c r="L89" i="3" s="1"/>
  <c r="A89" i="3"/>
  <c r="L88" i="3"/>
  <c r="H88" i="3"/>
  <c r="C88" i="3"/>
  <c r="B88" i="3"/>
  <c r="A88" i="3"/>
  <c r="K87" i="3"/>
  <c r="C87" i="3"/>
  <c r="B87" i="3"/>
  <c r="L87" i="3" s="1"/>
  <c r="A87" i="3"/>
  <c r="K86" i="3"/>
  <c r="H86" i="3"/>
  <c r="C86" i="3"/>
  <c r="B86" i="3"/>
  <c r="L86" i="3" s="1"/>
  <c r="A86" i="3"/>
  <c r="K85" i="3"/>
  <c r="H85" i="3"/>
  <c r="G85" i="3"/>
  <c r="C85" i="3"/>
  <c r="B85" i="3"/>
  <c r="L85" i="3" s="1"/>
  <c r="A85" i="3"/>
  <c r="I84" i="3"/>
  <c r="H84" i="3"/>
  <c r="M84" i="3" s="1"/>
  <c r="C84" i="3"/>
  <c r="B84" i="3"/>
  <c r="L84" i="3" s="1"/>
  <c r="A84" i="3"/>
  <c r="I83" i="3"/>
  <c r="H83" i="3"/>
  <c r="M83" i="3" s="1"/>
  <c r="C83" i="3"/>
  <c r="B83" i="3"/>
  <c r="L83" i="3" s="1"/>
  <c r="A83" i="3"/>
  <c r="I82" i="3"/>
  <c r="M82" i="3" s="1"/>
  <c r="C82" i="3"/>
  <c r="B82" i="3"/>
  <c r="L82" i="3" s="1"/>
  <c r="A82" i="3"/>
  <c r="I81" i="3"/>
  <c r="M81" i="3" s="1"/>
  <c r="H81" i="3"/>
  <c r="C81" i="3"/>
  <c r="B81" i="3"/>
  <c r="L81" i="3" s="1"/>
  <c r="A81" i="3"/>
  <c r="I80" i="3"/>
  <c r="M80" i="3" s="1"/>
  <c r="H80" i="3"/>
  <c r="C80" i="3"/>
  <c r="B80" i="3"/>
  <c r="L80" i="3" s="1"/>
  <c r="A80" i="3"/>
  <c r="I79" i="3"/>
  <c r="M79" i="3" s="1"/>
  <c r="H79" i="3"/>
  <c r="C79" i="3"/>
  <c r="C90" i="3" s="1"/>
  <c r="B79" i="3"/>
  <c r="B90" i="3" s="1"/>
  <c r="A79" i="3"/>
  <c r="I78" i="3"/>
  <c r="M78" i="3" s="1"/>
  <c r="C78" i="3"/>
  <c r="B78" i="3"/>
  <c r="L78" i="3" s="1"/>
  <c r="A78" i="3"/>
  <c r="I77" i="3"/>
  <c r="H77" i="3"/>
  <c r="C77" i="3"/>
  <c r="B77" i="3"/>
  <c r="L77" i="3" s="1"/>
  <c r="A77" i="3"/>
  <c r="K76" i="3"/>
  <c r="J76" i="3"/>
  <c r="I76" i="3"/>
  <c r="H76" i="3"/>
  <c r="F75" i="3"/>
  <c r="C75" i="3"/>
  <c r="B75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O72" i="3"/>
  <c r="N72" i="3"/>
  <c r="J89" i="3" s="1"/>
  <c r="M72" i="3"/>
  <c r="L72" i="3"/>
  <c r="K72" i="3"/>
  <c r="J72" i="3"/>
  <c r="I72" i="3"/>
  <c r="I89" i="3" s="1"/>
  <c r="M89" i="3" s="1"/>
  <c r="H72" i="3"/>
  <c r="G72" i="3"/>
  <c r="F72" i="3"/>
  <c r="E72" i="3"/>
  <c r="F89" i="3" s="1"/>
  <c r="R89" i="3" s="1"/>
  <c r="D72" i="3"/>
  <c r="O71" i="3"/>
  <c r="K88" i="3" s="1"/>
  <c r="N71" i="3"/>
  <c r="J88" i="3" s="1"/>
  <c r="M71" i="3"/>
  <c r="L71" i="3"/>
  <c r="K71" i="3"/>
  <c r="J71" i="3"/>
  <c r="I71" i="3"/>
  <c r="I88" i="3" s="1"/>
  <c r="M88" i="3" s="1"/>
  <c r="H71" i="3"/>
  <c r="G71" i="3"/>
  <c r="F71" i="3"/>
  <c r="E71" i="3"/>
  <c r="F88" i="3" s="1"/>
  <c r="R88" i="3" s="1"/>
  <c r="D71" i="3"/>
  <c r="O70" i="3"/>
  <c r="N70" i="3"/>
  <c r="J87" i="3" s="1"/>
  <c r="M70" i="3"/>
  <c r="L70" i="3"/>
  <c r="K70" i="3"/>
  <c r="J70" i="3"/>
  <c r="I70" i="3"/>
  <c r="I87" i="3" s="1"/>
  <c r="H70" i="3"/>
  <c r="G70" i="3"/>
  <c r="H87" i="3" s="1"/>
  <c r="F70" i="3"/>
  <c r="E70" i="3"/>
  <c r="F87" i="3" s="1"/>
  <c r="R87" i="3" s="1"/>
  <c r="D70" i="3"/>
  <c r="O69" i="3"/>
  <c r="N69" i="3"/>
  <c r="J86" i="3" s="1"/>
  <c r="M69" i="3"/>
  <c r="L69" i="3"/>
  <c r="K69" i="3"/>
  <c r="J69" i="3"/>
  <c r="I69" i="3"/>
  <c r="I86" i="3" s="1"/>
  <c r="H69" i="3"/>
  <c r="G69" i="3"/>
  <c r="F69" i="3"/>
  <c r="E69" i="3"/>
  <c r="F86" i="3" s="1"/>
  <c r="R86" i="3" s="1"/>
  <c r="D69" i="3"/>
  <c r="O68" i="3"/>
  <c r="N68" i="3"/>
  <c r="J85" i="3" s="1"/>
  <c r="M68" i="3"/>
  <c r="L68" i="3"/>
  <c r="K68" i="3"/>
  <c r="J68" i="3"/>
  <c r="I68" i="3"/>
  <c r="I85" i="3" s="1"/>
  <c r="M85" i="3" s="1"/>
  <c r="H68" i="3"/>
  <c r="G68" i="3"/>
  <c r="F68" i="3"/>
  <c r="E68" i="3"/>
  <c r="F85" i="3" s="1"/>
  <c r="R85" i="3" s="1"/>
  <c r="D68" i="3"/>
  <c r="O67" i="3"/>
  <c r="K84" i="3" s="1"/>
  <c r="N67" i="3"/>
  <c r="J84" i="3" s="1"/>
  <c r="M67" i="3"/>
  <c r="L67" i="3"/>
  <c r="K67" i="3"/>
  <c r="J67" i="3"/>
  <c r="I67" i="3"/>
  <c r="H67" i="3"/>
  <c r="G67" i="3"/>
  <c r="F67" i="3"/>
  <c r="E67" i="3"/>
  <c r="F84" i="3" s="1"/>
  <c r="D67" i="3"/>
  <c r="O66" i="3"/>
  <c r="K83" i="3" s="1"/>
  <c r="N66" i="3"/>
  <c r="J83" i="3" s="1"/>
  <c r="M66" i="3"/>
  <c r="L66" i="3"/>
  <c r="K66" i="3"/>
  <c r="J66" i="3"/>
  <c r="I66" i="3"/>
  <c r="H66" i="3"/>
  <c r="G66" i="3"/>
  <c r="F66" i="3"/>
  <c r="E66" i="3"/>
  <c r="F83" i="3" s="1"/>
  <c r="D66" i="3"/>
  <c r="O65" i="3"/>
  <c r="K82" i="3" s="1"/>
  <c r="N65" i="3"/>
  <c r="J82" i="3" s="1"/>
  <c r="M65" i="3"/>
  <c r="L65" i="3"/>
  <c r="K65" i="3"/>
  <c r="J65" i="3"/>
  <c r="I65" i="3"/>
  <c r="H65" i="3"/>
  <c r="G65" i="3"/>
  <c r="H82" i="3" s="1"/>
  <c r="F65" i="3"/>
  <c r="E65" i="3"/>
  <c r="F82" i="3" s="1"/>
  <c r="D65" i="3"/>
  <c r="O64" i="3"/>
  <c r="K81" i="3" s="1"/>
  <c r="N64" i="3"/>
  <c r="J81" i="3" s="1"/>
  <c r="M64" i="3"/>
  <c r="L64" i="3"/>
  <c r="K64" i="3"/>
  <c r="J64" i="3"/>
  <c r="I64" i="3"/>
  <c r="H64" i="3"/>
  <c r="G64" i="3"/>
  <c r="F64" i="3"/>
  <c r="E64" i="3"/>
  <c r="F81" i="3" s="1"/>
  <c r="D64" i="3"/>
  <c r="O63" i="3"/>
  <c r="K80" i="3" s="1"/>
  <c r="N63" i="3"/>
  <c r="J80" i="3" s="1"/>
  <c r="M63" i="3"/>
  <c r="L63" i="3"/>
  <c r="K63" i="3"/>
  <c r="J63" i="3"/>
  <c r="I63" i="3"/>
  <c r="H63" i="3"/>
  <c r="G63" i="3"/>
  <c r="F63" i="3"/>
  <c r="E63" i="3"/>
  <c r="F80" i="3" s="1"/>
  <c r="D63" i="3"/>
  <c r="O62" i="3"/>
  <c r="K79" i="3" s="1"/>
  <c r="N62" i="3"/>
  <c r="J79" i="3" s="1"/>
  <c r="M62" i="3"/>
  <c r="L62" i="3"/>
  <c r="K62" i="3"/>
  <c r="J62" i="3"/>
  <c r="I62" i="3"/>
  <c r="H62" i="3"/>
  <c r="G62" i="3"/>
  <c r="F62" i="3"/>
  <c r="E62" i="3"/>
  <c r="F79" i="3" s="1"/>
  <c r="D62" i="3"/>
  <c r="O61" i="3"/>
  <c r="K78" i="3" s="1"/>
  <c r="N61" i="3"/>
  <c r="J78" i="3" s="1"/>
  <c r="M61" i="3"/>
  <c r="L61" i="3"/>
  <c r="K61" i="3"/>
  <c r="J61" i="3"/>
  <c r="I61" i="3"/>
  <c r="H61" i="3"/>
  <c r="G61" i="3"/>
  <c r="H78" i="3" s="1"/>
  <c r="F61" i="3"/>
  <c r="E61" i="3"/>
  <c r="F78" i="3" s="1"/>
  <c r="D61" i="3"/>
  <c r="O60" i="3"/>
  <c r="K77" i="3" s="1"/>
  <c r="N60" i="3"/>
  <c r="J77" i="3" s="1"/>
  <c r="M60" i="3"/>
  <c r="L60" i="3"/>
  <c r="K60" i="3"/>
  <c r="J60" i="3"/>
  <c r="I60" i="3"/>
  <c r="H60" i="3"/>
  <c r="G60" i="3"/>
  <c r="F60" i="3"/>
  <c r="E60" i="3"/>
  <c r="F77" i="3" s="1"/>
  <c r="D60" i="3"/>
  <c r="N54" i="3"/>
  <c r="M54" i="3"/>
  <c r="L54" i="3"/>
  <c r="K54" i="3"/>
  <c r="J54" i="3"/>
  <c r="I54" i="3"/>
  <c r="H54" i="3"/>
  <c r="G54" i="3"/>
  <c r="F54" i="3"/>
  <c r="E54" i="3"/>
  <c r="D54" i="3"/>
  <c r="C54" i="3"/>
  <c r="N53" i="3"/>
  <c r="M53" i="3"/>
  <c r="L53" i="3"/>
  <c r="K53" i="3"/>
  <c r="J53" i="3"/>
  <c r="I53" i="3"/>
  <c r="H53" i="3"/>
  <c r="G53" i="3"/>
  <c r="F53" i="3"/>
  <c r="E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D52" i="3"/>
  <c r="J144" i="3" s="1"/>
  <c r="C52" i="3"/>
  <c r="B52" i="3"/>
  <c r="A52" i="3"/>
  <c r="N51" i="3"/>
  <c r="M51" i="3"/>
  <c r="L51" i="3"/>
  <c r="K51" i="3"/>
  <c r="J51" i="3"/>
  <c r="I51" i="3"/>
  <c r="H51" i="3"/>
  <c r="G51" i="3"/>
  <c r="F51" i="3"/>
  <c r="E51" i="3"/>
  <c r="D51" i="3"/>
  <c r="J121" i="3" s="1"/>
  <c r="K121" i="3" s="1"/>
  <c r="C51" i="3"/>
  <c r="B51" i="3"/>
  <c r="A51" i="3"/>
  <c r="N50" i="3"/>
  <c r="M50" i="3"/>
  <c r="L50" i="3"/>
  <c r="K50" i="3"/>
  <c r="J50" i="3"/>
  <c r="I50" i="3"/>
  <c r="H50" i="3"/>
  <c r="G50" i="3"/>
  <c r="F50" i="3"/>
  <c r="E50" i="3"/>
  <c r="D50" i="3"/>
  <c r="J120" i="3" s="1"/>
  <c r="K120" i="3" s="1"/>
  <c r="C50" i="3"/>
  <c r="B50" i="3"/>
  <c r="A50" i="3"/>
  <c r="N49" i="3"/>
  <c r="M49" i="3"/>
  <c r="L49" i="3"/>
  <c r="K49" i="3"/>
  <c r="J49" i="3"/>
  <c r="I49" i="3"/>
  <c r="H49" i="3"/>
  <c r="G49" i="3"/>
  <c r="F49" i="3"/>
  <c r="E49" i="3"/>
  <c r="D49" i="3"/>
  <c r="J119" i="3" s="1"/>
  <c r="C49" i="3"/>
  <c r="B49" i="3"/>
  <c r="A49" i="3"/>
  <c r="N48" i="3"/>
  <c r="M48" i="3"/>
  <c r="L48" i="3"/>
  <c r="K48" i="3"/>
  <c r="J48" i="3"/>
  <c r="I48" i="3"/>
  <c r="H48" i="3"/>
  <c r="G48" i="3"/>
  <c r="F48" i="3"/>
  <c r="E48" i="3"/>
  <c r="D48" i="3"/>
  <c r="J118" i="3" s="1"/>
  <c r="K118" i="3" s="1"/>
  <c r="C48" i="3"/>
  <c r="B48" i="3"/>
  <c r="A48" i="3"/>
  <c r="N47" i="3"/>
  <c r="M47" i="3"/>
  <c r="L47" i="3"/>
  <c r="K47" i="3"/>
  <c r="J47" i="3"/>
  <c r="I47" i="3"/>
  <c r="H47" i="3"/>
  <c r="G47" i="3"/>
  <c r="F47" i="3"/>
  <c r="E47" i="3"/>
  <c r="D47" i="3"/>
  <c r="J117" i="3" s="1"/>
  <c r="K117" i="3" s="1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J116" i="3" s="1"/>
  <c r="K116" i="3" s="1"/>
  <c r="C46" i="3"/>
  <c r="B46" i="3"/>
  <c r="A46" i="3"/>
  <c r="N45" i="3"/>
  <c r="M45" i="3"/>
  <c r="L45" i="3"/>
  <c r="K45" i="3"/>
  <c r="J45" i="3"/>
  <c r="I45" i="3"/>
  <c r="H45" i="3"/>
  <c r="G45" i="3"/>
  <c r="F45" i="3"/>
  <c r="E45" i="3"/>
  <c r="D45" i="3"/>
  <c r="J115" i="3" s="1"/>
  <c r="K115" i="3" s="1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J114" i="3" s="1"/>
  <c r="K114" i="3" s="1"/>
  <c r="C44" i="3"/>
  <c r="B44" i="3"/>
  <c r="A44" i="3"/>
  <c r="N43" i="3"/>
  <c r="M43" i="3"/>
  <c r="L43" i="3"/>
  <c r="K43" i="3"/>
  <c r="J43" i="3"/>
  <c r="I43" i="3"/>
  <c r="H43" i="3"/>
  <c r="G43" i="3"/>
  <c r="F43" i="3"/>
  <c r="E43" i="3"/>
  <c r="D43" i="3"/>
  <c r="J113" i="3" s="1"/>
  <c r="K113" i="3" s="1"/>
  <c r="C43" i="3"/>
  <c r="B43" i="3"/>
  <c r="A43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N41" i="3"/>
  <c r="M41" i="3"/>
  <c r="L41" i="3"/>
  <c r="K41" i="3"/>
  <c r="J41" i="3"/>
  <c r="I41" i="3"/>
  <c r="H41" i="3"/>
  <c r="G41" i="3"/>
  <c r="F41" i="3"/>
  <c r="E41" i="3"/>
  <c r="D41" i="3"/>
  <c r="C41" i="3"/>
  <c r="N40" i="3"/>
  <c r="M40" i="3"/>
  <c r="L40" i="3"/>
  <c r="K40" i="3"/>
  <c r="J40" i="3"/>
  <c r="I40" i="3"/>
  <c r="H40" i="3"/>
  <c r="G40" i="3"/>
  <c r="F40" i="3"/>
  <c r="E40" i="3"/>
  <c r="D40" i="3"/>
  <c r="C40" i="3"/>
  <c r="N39" i="3"/>
  <c r="M39" i="3"/>
  <c r="L39" i="3"/>
  <c r="K39" i="3"/>
  <c r="J39" i="3"/>
  <c r="I39" i="3"/>
  <c r="H39" i="3"/>
  <c r="G39" i="3"/>
  <c r="F39" i="3"/>
  <c r="E39" i="3"/>
  <c r="D39" i="3"/>
  <c r="J141" i="3" s="1"/>
  <c r="K141" i="3" s="1"/>
  <c r="C39" i="3"/>
  <c r="N38" i="3"/>
  <c r="M38" i="3"/>
  <c r="L38" i="3"/>
  <c r="K38" i="3"/>
  <c r="J38" i="3"/>
  <c r="I38" i="3"/>
  <c r="H38" i="3"/>
  <c r="G38" i="3"/>
  <c r="F38" i="3"/>
  <c r="E38" i="3"/>
  <c r="D38" i="3"/>
  <c r="J108" i="3" s="1"/>
  <c r="K108" i="3" s="1"/>
  <c r="C38" i="3"/>
  <c r="N37" i="3"/>
  <c r="M37" i="3"/>
  <c r="L37" i="3"/>
  <c r="K37" i="3"/>
  <c r="J37" i="3"/>
  <c r="I37" i="3"/>
  <c r="H37" i="3"/>
  <c r="G37" i="3"/>
  <c r="F37" i="3"/>
  <c r="E37" i="3"/>
  <c r="D37" i="3"/>
  <c r="J107" i="3" s="1"/>
  <c r="K107" i="3" s="1"/>
  <c r="C37" i="3"/>
  <c r="N36" i="3"/>
  <c r="M36" i="3"/>
  <c r="L36" i="3"/>
  <c r="K36" i="3"/>
  <c r="J36" i="3"/>
  <c r="I36" i="3"/>
  <c r="H36" i="3"/>
  <c r="G36" i="3"/>
  <c r="F36" i="3"/>
  <c r="E36" i="3"/>
  <c r="D36" i="3"/>
  <c r="C36" i="3"/>
  <c r="N35" i="3"/>
  <c r="M35" i="3"/>
  <c r="L35" i="3"/>
  <c r="K35" i="3"/>
  <c r="J35" i="3"/>
  <c r="I35" i="3"/>
  <c r="H35" i="3"/>
  <c r="G35" i="3"/>
  <c r="F35" i="3"/>
  <c r="E35" i="3"/>
  <c r="D35" i="3"/>
  <c r="C35" i="3"/>
  <c r="N34" i="3"/>
  <c r="M34" i="3"/>
  <c r="L34" i="3"/>
  <c r="K34" i="3"/>
  <c r="J34" i="3"/>
  <c r="I34" i="3"/>
  <c r="H34" i="3"/>
  <c r="G34" i="3"/>
  <c r="F34" i="3"/>
  <c r="E34" i="3"/>
  <c r="D34" i="3"/>
  <c r="J140" i="3" s="1"/>
  <c r="K140" i="3" s="1"/>
  <c r="C34" i="3"/>
  <c r="N33" i="3"/>
  <c r="M33" i="3"/>
  <c r="L33" i="3"/>
  <c r="K33" i="3"/>
  <c r="J33" i="3"/>
  <c r="I33" i="3"/>
  <c r="H33" i="3"/>
  <c r="G33" i="3"/>
  <c r="F33" i="3"/>
  <c r="E33" i="3"/>
  <c r="D33" i="3"/>
  <c r="J109" i="3" s="1"/>
  <c r="K109" i="3" s="1"/>
  <c r="C33" i="3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J138" i="3" s="1"/>
  <c r="K138" i="3" s="1"/>
  <c r="C31" i="3"/>
  <c r="N30" i="3"/>
  <c r="M30" i="3"/>
  <c r="L30" i="3"/>
  <c r="K30" i="3"/>
  <c r="J30" i="3"/>
  <c r="I30" i="3"/>
  <c r="H30" i="3"/>
  <c r="G30" i="3"/>
  <c r="F30" i="3"/>
  <c r="E30" i="3"/>
  <c r="D30" i="3"/>
  <c r="J137" i="3" s="1"/>
  <c r="C30" i="3"/>
  <c r="N29" i="3"/>
  <c r="M29" i="3"/>
  <c r="L29" i="3"/>
  <c r="K29" i="3"/>
  <c r="J29" i="3"/>
  <c r="I29" i="3"/>
  <c r="H29" i="3"/>
  <c r="G29" i="3"/>
  <c r="F29" i="3"/>
  <c r="E29" i="3"/>
  <c r="D29" i="3"/>
  <c r="J104" i="3" s="1"/>
  <c r="K104" i="3" s="1"/>
  <c r="C29" i="3"/>
  <c r="N28" i="3"/>
  <c r="M28" i="3"/>
  <c r="L28" i="3"/>
  <c r="K28" i="3"/>
  <c r="J28" i="3"/>
  <c r="I28" i="3"/>
  <c r="H28" i="3"/>
  <c r="G28" i="3"/>
  <c r="F28" i="3"/>
  <c r="E28" i="3"/>
  <c r="D28" i="3"/>
  <c r="C28" i="3"/>
  <c r="N27" i="3"/>
  <c r="M27" i="3"/>
  <c r="L27" i="3"/>
  <c r="K27" i="3"/>
  <c r="J27" i="3"/>
  <c r="I27" i="3"/>
  <c r="H27" i="3"/>
  <c r="G27" i="3"/>
  <c r="F27" i="3"/>
  <c r="E27" i="3"/>
  <c r="D27" i="3"/>
  <c r="J136" i="3" s="1"/>
  <c r="C27" i="3"/>
  <c r="N26" i="3"/>
  <c r="M26" i="3"/>
  <c r="L26" i="3"/>
  <c r="K26" i="3"/>
  <c r="J26" i="3"/>
  <c r="I26" i="3"/>
  <c r="H26" i="3"/>
  <c r="G26" i="3"/>
  <c r="F26" i="3"/>
  <c r="E26" i="3"/>
  <c r="D26" i="3"/>
  <c r="J166" i="3" s="1"/>
  <c r="K166" i="3" s="1"/>
  <c r="C26" i="3"/>
  <c r="N25" i="3"/>
  <c r="M25" i="3"/>
  <c r="L25" i="3"/>
  <c r="K25" i="3"/>
  <c r="J25" i="3"/>
  <c r="I25" i="3"/>
  <c r="H25" i="3"/>
  <c r="G25" i="3"/>
  <c r="F25" i="3"/>
  <c r="E25" i="3"/>
  <c r="D25" i="3"/>
  <c r="J165" i="3" s="1"/>
  <c r="C25" i="3"/>
  <c r="N24" i="3"/>
  <c r="M24" i="3"/>
  <c r="L24" i="3"/>
  <c r="K24" i="3"/>
  <c r="J24" i="3"/>
  <c r="I24" i="3"/>
  <c r="H24" i="3"/>
  <c r="G24" i="3"/>
  <c r="F24" i="3"/>
  <c r="E24" i="3"/>
  <c r="D24" i="3"/>
  <c r="J111" i="3" s="1"/>
  <c r="K111" i="3" s="1"/>
  <c r="C24" i="3"/>
  <c r="D23" i="3"/>
  <c r="J133" i="3" s="1"/>
  <c r="K133" i="3" s="1"/>
  <c r="C23" i="3"/>
  <c r="N22" i="3"/>
  <c r="M22" i="3"/>
  <c r="L22" i="3"/>
  <c r="K22" i="3"/>
  <c r="J22" i="3"/>
  <c r="I22" i="3"/>
  <c r="H22" i="3"/>
  <c r="G22" i="3"/>
  <c r="F22" i="3"/>
  <c r="E22" i="3"/>
  <c r="D22" i="3"/>
  <c r="J102" i="3" s="1"/>
  <c r="K102" i="3" s="1"/>
  <c r="C22" i="3"/>
  <c r="N21" i="3"/>
  <c r="M21" i="3"/>
  <c r="L21" i="3"/>
  <c r="K21" i="3"/>
  <c r="J21" i="3"/>
  <c r="I21" i="3"/>
  <c r="H21" i="3"/>
  <c r="G21" i="3"/>
  <c r="F21" i="3"/>
  <c r="E21" i="3"/>
  <c r="D21" i="3"/>
  <c r="J132" i="3" s="1"/>
  <c r="K132" i="3" s="1"/>
  <c r="C21" i="3"/>
  <c r="N20" i="3"/>
  <c r="M20" i="3"/>
  <c r="L20" i="3"/>
  <c r="K20" i="3"/>
  <c r="J20" i="3"/>
  <c r="I20" i="3"/>
  <c r="H20" i="3"/>
  <c r="G20" i="3"/>
  <c r="F20" i="3"/>
  <c r="E20" i="3"/>
  <c r="D20" i="3"/>
  <c r="J101" i="3" s="1"/>
  <c r="K101" i="3" s="1"/>
  <c r="C20" i="3"/>
  <c r="N19" i="3"/>
  <c r="M19" i="3"/>
  <c r="L19" i="3"/>
  <c r="K19" i="3"/>
  <c r="J19" i="3"/>
  <c r="I19" i="3"/>
  <c r="H19" i="3"/>
  <c r="G19" i="3"/>
  <c r="F19" i="3"/>
  <c r="E19" i="3"/>
  <c r="D19" i="3"/>
  <c r="C19" i="3"/>
  <c r="N18" i="3"/>
  <c r="M18" i="3"/>
  <c r="L18" i="3"/>
  <c r="K18" i="3"/>
  <c r="J18" i="3"/>
  <c r="I18" i="3"/>
  <c r="H18" i="3"/>
  <c r="G18" i="3"/>
  <c r="F18" i="3"/>
  <c r="E18" i="3"/>
  <c r="D18" i="3"/>
  <c r="J162" i="3" s="1"/>
  <c r="K162" i="3" s="1"/>
  <c r="C18" i="3"/>
  <c r="N17" i="3"/>
  <c r="M17" i="3"/>
  <c r="L17" i="3"/>
  <c r="K17" i="3"/>
  <c r="J17" i="3"/>
  <c r="I17" i="3"/>
  <c r="H17" i="3"/>
  <c r="G17" i="3"/>
  <c r="F17" i="3"/>
  <c r="E17" i="3"/>
  <c r="D17" i="3"/>
  <c r="C17" i="3"/>
  <c r="N16" i="3"/>
  <c r="M16" i="3"/>
  <c r="L16" i="3"/>
  <c r="K16" i="3"/>
  <c r="J16" i="3"/>
  <c r="I16" i="3"/>
  <c r="H16" i="3"/>
  <c r="G16" i="3"/>
  <c r="F16" i="3"/>
  <c r="E16" i="3"/>
  <c r="D16" i="3"/>
  <c r="J160" i="3" s="1"/>
  <c r="K160" i="3" s="1"/>
  <c r="C16" i="3"/>
  <c r="N15" i="3"/>
  <c r="M15" i="3"/>
  <c r="L15" i="3"/>
  <c r="K15" i="3"/>
  <c r="J15" i="3"/>
  <c r="I15" i="3"/>
  <c r="H15" i="3"/>
  <c r="G15" i="3"/>
  <c r="F15" i="3"/>
  <c r="E15" i="3"/>
  <c r="D15" i="3"/>
  <c r="C15" i="3"/>
  <c r="N14" i="3"/>
  <c r="M14" i="3"/>
  <c r="L14" i="3"/>
  <c r="K14" i="3"/>
  <c r="J14" i="3"/>
  <c r="I14" i="3"/>
  <c r="H14" i="3"/>
  <c r="G14" i="3"/>
  <c r="F14" i="3"/>
  <c r="E14" i="3"/>
  <c r="D14" i="3"/>
  <c r="J158" i="3" s="1"/>
  <c r="K158" i="3" s="1"/>
  <c r="C14" i="3"/>
  <c r="N13" i="3"/>
  <c r="M13" i="3"/>
  <c r="L13" i="3"/>
  <c r="K13" i="3"/>
  <c r="J13" i="3"/>
  <c r="I13" i="3"/>
  <c r="H13" i="3"/>
  <c r="G13" i="3"/>
  <c r="F13" i="3"/>
  <c r="E13" i="3"/>
  <c r="D13" i="3"/>
  <c r="C13" i="3"/>
  <c r="N12" i="3"/>
  <c r="M12" i="3"/>
  <c r="L12" i="3"/>
  <c r="K12" i="3"/>
  <c r="J12" i="3"/>
  <c r="I12" i="3"/>
  <c r="H12" i="3"/>
  <c r="G12" i="3"/>
  <c r="F12" i="3"/>
  <c r="E12" i="3"/>
  <c r="D12" i="3"/>
  <c r="J156" i="3" s="1"/>
  <c r="C12" i="3"/>
  <c r="N11" i="3"/>
  <c r="M11" i="3"/>
  <c r="L11" i="3"/>
  <c r="K11" i="3"/>
  <c r="J11" i="3"/>
  <c r="I11" i="3"/>
  <c r="H11" i="3"/>
  <c r="G11" i="3"/>
  <c r="F11" i="3"/>
  <c r="E11" i="3"/>
  <c r="D11" i="3"/>
  <c r="J131" i="3" s="1"/>
  <c r="C11" i="3"/>
  <c r="N10" i="3"/>
  <c r="M10" i="3"/>
  <c r="L10" i="3"/>
  <c r="K10" i="3"/>
  <c r="J10" i="3"/>
  <c r="I10" i="3"/>
  <c r="H10" i="3"/>
  <c r="G10" i="3"/>
  <c r="F10" i="3"/>
  <c r="E10" i="3"/>
  <c r="D10" i="3"/>
  <c r="J130" i="3" s="1"/>
  <c r="C10" i="3"/>
  <c r="N9" i="3"/>
  <c r="M9" i="3"/>
  <c r="L9" i="3"/>
  <c r="K9" i="3"/>
  <c r="J9" i="3"/>
  <c r="I9" i="3"/>
  <c r="H9" i="3"/>
  <c r="G9" i="3"/>
  <c r="F9" i="3"/>
  <c r="E9" i="3"/>
  <c r="D9" i="3"/>
  <c r="J129" i="3" s="1"/>
  <c r="C9" i="3"/>
  <c r="N8" i="3"/>
  <c r="M8" i="3"/>
  <c r="L8" i="3"/>
  <c r="K8" i="3"/>
  <c r="J8" i="3"/>
  <c r="I8" i="3"/>
  <c r="H8" i="3"/>
  <c r="G8" i="3"/>
  <c r="F8" i="3"/>
  <c r="E8" i="3"/>
  <c r="D8" i="3"/>
  <c r="J128" i="3" s="1"/>
  <c r="C8" i="3"/>
  <c r="N7" i="3"/>
  <c r="M7" i="3"/>
  <c r="L7" i="3"/>
  <c r="K7" i="3"/>
  <c r="J7" i="3"/>
  <c r="I7" i="3"/>
  <c r="H7" i="3"/>
  <c r="G7" i="3"/>
  <c r="F7" i="3"/>
  <c r="E7" i="3"/>
  <c r="D7" i="3"/>
  <c r="C7" i="3"/>
  <c r="J9" i="1"/>
  <c r="K41" i="2"/>
  <c r="I41" i="2"/>
  <c r="H41" i="2"/>
  <c r="I40" i="2"/>
  <c r="K40" i="2" s="1"/>
  <c r="G40" i="2"/>
  <c r="H40" i="2" s="1"/>
  <c r="I39" i="2"/>
  <c r="K39" i="2" s="1"/>
  <c r="H39" i="2"/>
  <c r="I38" i="2"/>
  <c r="K38" i="2" s="1"/>
  <c r="H38" i="2"/>
  <c r="I37" i="2"/>
  <c r="K37" i="2" s="1"/>
  <c r="H37" i="2"/>
  <c r="K36" i="2"/>
  <c r="I36" i="2"/>
  <c r="H36" i="2"/>
  <c r="I35" i="2"/>
  <c r="K35" i="2" s="1"/>
  <c r="H35" i="2"/>
  <c r="I34" i="2"/>
  <c r="K34" i="2" s="1"/>
  <c r="H34" i="2"/>
  <c r="I33" i="2"/>
  <c r="K33" i="2" s="1"/>
  <c r="H33" i="2"/>
  <c r="K32" i="2"/>
  <c r="I32" i="2"/>
  <c r="H32" i="2"/>
  <c r="K31" i="2"/>
  <c r="I31" i="2"/>
  <c r="H31" i="2"/>
  <c r="I30" i="2"/>
  <c r="K30" i="2" s="1"/>
  <c r="H30" i="2"/>
  <c r="I29" i="2"/>
  <c r="K29" i="2" s="1"/>
  <c r="H29" i="2"/>
  <c r="G16" i="2"/>
  <c r="F16" i="2"/>
  <c r="E16" i="2"/>
  <c r="D16" i="2"/>
  <c r="C16" i="2"/>
  <c r="B16" i="2"/>
  <c r="J14" i="2"/>
  <c r="I14" i="2"/>
  <c r="S11" i="2" s="1"/>
  <c r="H14" i="2"/>
  <c r="V13" i="2"/>
  <c r="J13" i="2"/>
  <c r="I13" i="2"/>
  <c r="S13" i="2" s="1"/>
  <c r="H13" i="2"/>
  <c r="R13" i="2" s="1"/>
  <c r="V12" i="2"/>
  <c r="J12" i="2"/>
  <c r="I12" i="2"/>
  <c r="S12" i="2" s="1"/>
  <c r="H12" i="2"/>
  <c r="V11" i="2"/>
  <c r="J11" i="2"/>
  <c r="I11" i="2"/>
  <c r="H11" i="2"/>
  <c r="R11" i="2" s="1"/>
  <c r="V10" i="2"/>
  <c r="J10" i="2"/>
  <c r="I10" i="2"/>
  <c r="S10" i="2" s="1"/>
  <c r="H10" i="2"/>
  <c r="V9" i="2"/>
  <c r="T9" i="2"/>
  <c r="S9" i="2"/>
  <c r="Q9" i="2"/>
  <c r="P9" i="2"/>
  <c r="O9" i="2"/>
  <c r="N9" i="2"/>
  <c r="M9" i="2"/>
  <c r="L9" i="2"/>
  <c r="J9" i="2"/>
  <c r="I9" i="2"/>
  <c r="H9" i="2"/>
  <c r="R9" i="2" s="1"/>
  <c r="V8" i="2"/>
  <c r="J8" i="2"/>
  <c r="I8" i="2"/>
  <c r="H8" i="2"/>
  <c r="V7" i="2"/>
  <c r="J7" i="2"/>
  <c r="I7" i="2"/>
  <c r="H7" i="2"/>
  <c r="R7" i="2" s="1"/>
  <c r="V6" i="2"/>
  <c r="J6" i="2"/>
  <c r="I6" i="2"/>
  <c r="H6" i="2"/>
  <c r="V5" i="2"/>
  <c r="T5" i="2"/>
  <c r="S5" i="2"/>
  <c r="Q5" i="2"/>
  <c r="P5" i="2"/>
  <c r="O5" i="2"/>
  <c r="N5" i="2"/>
  <c r="M5" i="2"/>
  <c r="L5" i="2"/>
  <c r="J5" i="2"/>
  <c r="I5" i="2"/>
  <c r="H5" i="2"/>
  <c r="R5" i="2" s="1"/>
  <c r="V4" i="2"/>
  <c r="R4" i="2"/>
  <c r="Q4" i="2"/>
  <c r="P4" i="2"/>
  <c r="O4" i="2"/>
  <c r="N4" i="2"/>
  <c r="M4" i="2"/>
  <c r="L4" i="2"/>
  <c r="J4" i="2"/>
  <c r="T4" i="2" s="1"/>
  <c r="I4" i="2"/>
  <c r="S4" i="2" s="1"/>
  <c r="H4" i="2"/>
  <c r="V3" i="2"/>
  <c r="J3" i="2"/>
  <c r="I3" i="2"/>
  <c r="H3" i="2"/>
  <c r="V2" i="2"/>
  <c r="J2" i="2"/>
  <c r="J16" i="2" s="1"/>
  <c r="I2" i="2"/>
  <c r="I16" i="2" s="1"/>
  <c r="H2" i="2"/>
  <c r="H16" i="2" s="1"/>
  <c r="B88" i="1"/>
  <c r="P87" i="1"/>
  <c r="Q87" i="1" s="1"/>
  <c r="I87" i="1"/>
  <c r="J87" i="1" s="1"/>
  <c r="E87" i="1"/>
  <c r="D87" i="1"/>
  <c r="B87" i="1"/>
  <c r="A87" i="1"/>
  <c r="P86" i="1"/>
  <c r="Q86" i="1" s="1"/>
  <c r="I86" i="1"/>
  <c r="J86" i="1" s="1"/>
  <c r="E86" i="1"/>
  <c r="D86" i="1"/>
  <c r="B86" i="1"/>
  <c r="S85" i="1"/>
  <c r="L85" i="1"/>
  <c r="E85" i="1"/>
  <c r="D85" i="1"/>
  <c r="B85" i="1"/>
  <c r="R84" i="1"/>
  <c r="K84" i="1"/>
  <c r="E84" i="1"/>
  <c r="D84" i="1"/>
  <c r="B84" i="1"/>
  <c r="A84" i="1"/>
  <c r="R83" i="1"/>
  <c r="K83" i="1"/>
  <c r="E83" i="1"/>
  <c r="D83" i="1"/>
  <c r="B83" i="1"/>
  <c r="A83" i="1"/>
  <c r="R82" i="1"/>
  <c r="K82" i="1"/>
  <c r="E82" i="1"/>
  <c r="D82" i="1"/>
  <c r="B82" i="1"/>
  <c r="E81" i="1"/>
  <c r="D81" i="1"/>
  <c r="B81" i="1"/>
  <c r="A81" i="1"/>
  <c r="E80" i="1"/>
  <c r="D80" i="1"/>
  <c r="B80" i="1"/>
  <c r="P79" i="1"/>
  <c r="Q79" i="1" s="1"/>
  <c r="I79" i="1"/>
  <c r="J79" i="1" s="1"/>
  <c r="E79" i="1"/>
  <c r="D79" i="1"/>
  <c r="B79" i="1"/>
  <c r="A79" i="1"/>
  <c r="P78" i="1"/>
  <c r="Q78" i="1" s="1"/>
  <c r="I78" i="1"/>
  <c r="J78" i="1" s="1"/>
  <c r="E78" i="1"/>
  <c r="D78" i="1"/>
  <c r="B78" i="1"/>
  <c r="A78" i="1"/>
  <c r="P77" i="1"/>
  <c r="Q77" i="1" s="1"/>
  <c r="I77" i="1"/>
  <c r="J77" i="1" s="1"/>
  <c r="E77" i="1"/>
  <c r="D77" i="1"/>
  <c r="B77" i="1"/>
  <c r="A77" i="1"/>
  <c r="P76" i="1"/>
  <c r="Q76" i="1" s="1"/>
  <c r="I76" i="1"/>
  <c r="J76" i="1" s="1"/>
  <c r="E76" i="1"/>
  <c r="D76" i="1"/>
  <c r="B76" i="1"/>
  <c r="A76" i="1"/>
  <c r="P75" i="1"/>
  <c r="I75" i="1"/>
  <c r="J75" i="1" s="1"/>
  <c r="E75" i="1"/>
  <c r="E88" i="1" s="1"/>
  <c r="D75" i="1"/>
  <c r="D88" i="1" s="1"/>
  <c r="B75" i="1"/>
  <c r="S74" i="1"/>
  <c r="L74" i="1"/>
  <c r="F73" i="1"/>
  <c r="B72" i="1"/>
  <c r="A72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C71" i="1"/>
  <c r="B71" i="1"/>
  <c r="A71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S87" i="1" s="1"/>
  <c r="Q70" i="1"/>
  <c r="P70" i="1"/>
  <c r="R87" i="1" s="1"/>
  <c r="O70" i="1"/>
  <c r="N70" i="1"/>
  <c r="M70" i="1"/>
  <c r="L70" i="1"/>
  <c r="K70" i="1"/>
  <c r="J70" i="1"/>
  <c r="L87" i="1" s="1"/>
  <c r="I70" i="1"/>
  <c r="H70" i="1"/>
  <c r="K87" i="1" s="1"/>
  <c r="G70" i="1"/>
  <c r="F70" i="1"/>
  <c r="E70" i="1"/>
  <c r="D70" i="1"/>
  <c r="C70" i="1"/>
  <c r="B70" i="1"/>
  <c r="A70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S86" i="1" s="1"/>
  <c r="Q69" i="1"/>
  <c r="P69" i="1"/>
  <c r="R86" i="1" s="1"/>
  <c r="O69" i="1"/>
  <c r="N69" i="1"/>
  <c r="M69" i="1"/>
  <c r="L69" i="1"/>
  <c r="K69" i="1"/>
  <c r="J69" i="1"/>
  <c r="L86" i="1" s="1"/>
  <c r="I69" i="1"/>
  <c r="H69" i="1"/>
  <c r="K86" i="1" s="1"/>
  <c r="G69" i="1"/>
  <c r="F69" i="1"/>
  <c r="E69" i="1"/>
  <c r="D69" i="1"/>
  <c r="C69" i="1"/>
  <c r="B69" i="1"/>
  <c r="A69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R85" i="1" s="1"/>
  <c r="O68" i="1"/>
  <c r="N68" i="1"/>
  <c r="M68" i="1"/>
  <c r="L68" i="1"/>
  <c r="P85" i="1" s="1"/>
  <c r="Q85" i="1" s="1"/>
  <c r="K68" i="1"/>
  <c r="J68" i="1"/>
  <c r="I68" i="1"/>
  <c r="H68" i="1"/>
  <c r="K85" i="1" s="1"/>
  <c r="G68" i="1"/>
  <c r="F68" i="1"/>
  <c r="E68" i="1"/>
  <c r="D68" i="1"/>
  <c r="I85" i="1" s="1"/>
  <c r="J85" i="1" s="1"/>
  <c r="C68" i="1"/>
  <c r="B68" i="1"/>
  <c r="A68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S84" i="1" s="1"/>
  <c r="Q67" i="1"/>
  <c r="P67" i="1"/>
  <c r="O67" i="1"/>
  <c r="N67" i="1"/>
  <c r="M67" i="1"/>
  <c r="L67" i="1"/>
  <c r="P84" i="1" s="1"/>
  <c r="Q84" i="1" s="1"/>
  <c r="K67" i="1"/>
  <c r="J67" i="1"/>
  <c r="L84" i="1" s="1"/>
  <c r="I67" i="1"/>
  <c r="H67" i="1"/>
  <c r="G67" i="1"/>
  <c r="F67" i="1"/>
  <c r="E67" i="1"/>
  <c r="D67" i="1"/>
  <c r="I84" i="1" s="1"/>
  <c r="J84" i="1" s="1"/>
  <c r="C67" i="1"/>
  <c r="B67" i="1"/>
  <c r="A67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S83" i="1" s="1"/>
  <c r="Q66" i="1"/>
  <c r="P66" i="1"/>
  <c r="O66" i="1"/>
  <c r="N66" i="1"/>
  <c r="M66" i="1"/>
  <c r="L66" i="1"/>
  <c r="P83" i="1" s="1"/>
  <c r="Q83" i="1" s="1"/>
  <c r="K66" i="1"/>
  <c r="J66" i="1"/>
  <c r="L83" i="1" s="1"/>
  <c r="I66" i="1"/>
  <c r="H66" i="1"/>
  <c r="G66" i="1"/>
  <c r="F66" i="1"/>
  <c r="E66" i="1"/>
  <c r="D66" i="1"/>
  <c r="I83" i="1" s="1"/>
  <c r="J83" i="1" s="1"/>
  <c r="C66" i="1"/>
  <c r="B66" i="1"/>
  <c r="A66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S82" i="1" s="1"/>
  <c r="Q65" i="1"/>
  <c r="P65" i="1"/>
  <c r="O65" i="1"/>
  <c r="N65" i="1"/>
  <c r="M65" i="1"/>
  <c r="L65" i="1"/>
  <c r="P82" i="1" s="1"/>
  <c r="Q82" i="1" s="1"/>
  <c r="K65" i="1"/>
  <c r="J65" i="1"/>
  <c r="L82" i="1" s="1"/>
  <c r="I65" i="1"/>
  <c r="H65" i="1"/>
  <c r="G65" i="1"/>
  <c r="F65" i="1"/>
  <c r="E65" i="1"/>
  <c r="D65" i="1"/>
  <c r="I82" i="1" s="1"/>
  <c r="J82" i="1" s="1"/>
  <c r="C65" i="1"/>
  <c r="B65" i="1"/>
  <c r="A65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S81" i="1" s="1"/>
  <c r="Q64" i="1"/>
  <c r="P64" i="1"/>
  <c r="R81" i="1" s="1"/>
  <c r="O64" i="1"/>
  <c r="N64" i="1"/>
  <c r="M64" i="1"/>
  <c r="L64" i="1"/>
  <c r="P81" i="1" s="1"/>
  <c r="Q81" i="1" s="1"/>
  <c r="K64" i="1"/>
  <c r="J64" i="1"/>
  <c r="L81" i="1" s="1"/>
  <c r="I64" i="1"/>
  <c r="H64" i="1"/>
  <c r="K81" i="1" s="1"/>
  <c r="G64" i="1"/>
  <c r="F64" i="1"/>
  <c r="E64" i="1"/>
  <c r="D64" i="1"/>
  <c r="I81" i="1" s="1"/>
  <c r="J81" i="1" s="1"/>
  <c r="C64" i="1"/>
  <c r="B64" i="1"/>
  <c r="A64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S80" i="1" s="1"/>
  <c r="Q63" i="1"/>
  <c r="P63" i="1"/>
  <c r="R80" i="1" s="1"/>
  <c r="O63" i="1"/>
  <c r="N63" i="1"/>
  <c r="M63" i="1"/>
  <c r="L63" i="1"/>
  <c r="P80" i="1" s="1"/>
  <c r="Q80" i="1" s="1"/>
  <c r="K63" i="1"/>
  <c r="J63" i="1"/>
  <c r="L80" i="1" s="1"/>
  <c r="I63" i="1"/>
  <c r="H63" i="1"/>
  <c r="K80" i="1" s="1"/>
  <c r="G63" i="1"/>
  <c r="F63" i="1"/>
  <c r="E63" i="1"/>
  <c r="D63" i="1"/>
  <c r="I80" i="1" s="1"/>
  <c r="J80" i="1" s="1"/>
  <c r="C63" i="1"/>
  <c r="B63" i="1"/>
  <c r="A63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S79" i="1" s="1"/>
  <c r="Q62" i="1"/>
  <c r="P62" i="1"/>
  <c r="R79" i="1" s="1"/>
  <c r="O62" i="1"/>
  <c r="N62" i="1"/>
  <c r="M62" i="1"/>
  <c r="L62" i="1"/>
  <c r="K62" i="1"/>
  <c r="J62" i="1"/>
  <c r="L79" i="1" s="1"/>
  <c r="I62" i="1"/>
  <c r="H62" i="1"/>
  <c r="K79" i="1" s="1"/>
  <c r="G62" i="1"/>
  <c r="F62" i="1"/>
  <c r="E62" i="1"/>
  <c r="D62" i="1"/>
  <c r="C62" i="1"/>
  <c r="B62" i="1"/>
  <c r="A62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S78" i="1" s="1"/>
  <c r="Q61" i="1"/>
  <c r="P61" i="1"/>
  <c r="R78" i="1" s="1"/>
  <c r="O61" i="1"/>
  <c r="N61" i="1"/>
  <c r="M61" i="1"/>
  <c r="L61" i="1"/>
  <c r="K61" i="1"/>
  <c r="J61" i="1"/>
  <c r="L78" i="1" s="1"/>
  <c r="I61" i="1"/>
  <c r="H61" i="1"/>
  <c r="K78" i="1" s="1"/>
  <c r="G61" i="1"/>
  <c r="F61" i="1"/>
  <c r="E61" i="1"/>
  <c r="D61" i="1"/>
  <c r="C61" i="1"/>
  <c r="B61" i="1"/>
  <c r="A61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S77" i="1" s="1"/>
  <c r="Q60" i="1"/>
  <c r="P60" i="1"/>
  <c r="R77" i="1" s="1"/>
  <c r="O60" i="1"/>
  <c r="N60" i="1"/>
  <c r="M60" i="1"/>
  <c r="L60" i="1"/>
  <c r="K60" i="1"/>
  <c r="J60" i="1"/>
  <c r="L77" i="1" s="1"/>
  <c r="I60" i="1"/>
  <c r="H60" i="1"/>
  <c r="K77" i="1" s="1"/>
  <c r="G60" i="1"/>
  <c r="F60" i="1"/>
  <c r="E60" i="1"/>
  <c r="D60" i="1"/>
  <c r="C60" i="1"/>
  <c r="B60" i="1"/>
  <c r="A60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S76" i="1" s="1"/>
  <c r="Q59" i="1"/>
  <c r="P59" i="1"/>
  <c r="R76" i="1" s="1"/>
  <c r="O59" i="1"/>
  <c r="N59" i="1"/>
  <c r="M59" i="1"/>
  <c r="L59" i="1"/>
  <c r="K59" i="1"/>
  <c r="J59" i="1"/>
  <c r="L76" i="1" s="1"/>
  <c r="I59" i="1"/>
  <c r="H59" i="1"/>
  <c r="K76" i="1" s="1"/>
  <c r="G59" i="1"/>
  <c r="F59" i="1"/>
  <c r="E59" i="1"/>
  <c r="D59" i="1"/>
  <c r="C59" i="1"/>
  <c r="B59" i="1"/>
  <c r="A59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S75" i="1" s="1"/>
  <c r="Q58" i="1"/>
  <c r="P58" i="1"/>
  <c r="R75" i="1" s="1"/>
  <c r="O58" i="1"/>
  <c r="N58" i="1"/>
  <c r="M58" i="1"/>
  <c r="L58" i="1"/>
  <c r="K58" i="1"/>
  <c r="J58" i="1"/>
  <c r="L75" i="1" s="1"/>
  <c r="I58" i="1"/>
  <c r="H58" i="1"/>
  <c r="K75" i="1" s="1"/>
  <c r="G58" i="1"/>
  <c r="F58" i="1"/>
  <c r="E58" i="1"/>
  <c r="D58" i="1"/>
  <c r="D71" i="1" s="1"/>
  <c r="C58" i="1"/>
  <c r="B58" i="1"/>
  <c r="A58" i="1"/>
  <c r="B57" i="1"/>
  <c r="A57" i="1"/>
  <c r="B56" i="1"/>
  <c r="A56" i="1"/>
  <c r="B55" i="1"/>
  <c r="A55" i="1"/>
  <c r="B54" i="1"/>
  <c r="A54" i="1"/>
  <c r="AH53" i="1"/>
  <c r="AG53" i="1"/>
  <c r="AF53" i="1"/>
  <c r="AE53" i="1"/>
  <c r="AD53" i="1"/>
  <c r="AC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C53" i="1"/>
  <c r="B53" i="1"/>
  <c r="A53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I9" i="1"/>
  <c r="H9" i="1"/>
  <c r="G9" i="1"/>
  <c r="F9" i="1"/>
  <c r="E9" i="1"/>
  <c r="D9" i="1"/>
  <c r="C9" i="1"/>
  <c r="B9" i="1"/>
  <c r="A9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H7" i="1"/>
  <c r="AG7" i="1"/>
  <c r="AF7" i="1"/>
  <c r="AE7" i="1"/>
  <c r="AD7" i="1"/>
  <c r="AC7" i="1"/>
  <c r="AB7" i="1"/>
  <c r="AB53" i="1" s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D53" i="1" s="1"/>
  <c r="C7" i="1"/>
  <c r="B7" i="1"/>
  <c r="A7" i="1"/>
  <c r="B6" i="1"/>
  <c r="A6" i="1"/>
  <c r="B5" i="1"/>
  <c r="A5" i="1"/>
  <c r="B4" i="1"/>
  <c r="A4" i="1"/>
  <c r="B3" i="1"/>
  <c r="A3" i="1"/>
  <c r="B2" i="1"/>
  <c r="A2" i="1"/>
  <c r="B1" i="1"/>
  <c r="A1" i="1"/>
  <c r="M77" i="3" l="1"/>
  <c r="J127" i="3"/>
  <c r="D53" i="3"/>
  <c r="J150" i="3"/>
  <c r="K150" i="3" s="1"/>
  <c r="K128" i="3"/>
  <c r="K129" i="3"/>
  <c r="J151" i="3"/>
  <c r="K151" i="3" s="1"/>
  <c r="K130" i="3"/>
  <c r="J152" i="3"/>
  <c r="K152" i="3" s="1"/>
  <c r="J153" i="3"/>
  <c r="K153" i="3" s="1"/>
  <c r="K131" i="3"/>
  <c r="K156" i="3"/>
  <c r="J93" i="3"/>
  <c r="J157" i="3"/>
  <c r="K157" i="3" s="1"/>
  <c r="J95" i="3"/>
  <c r="K95" i="3" s="1"/>
  <c r="J159" i="3"/>
  <c r="K159" i="3" s="1"/>
  <c r="J98" i="3"/>
  <c r="K98" i="3" s="1"/>
  <c r="J161" i="3"/>
  <c r="K161" i="3" s="1"/>
  <c r="J163" i="3"/>
  <c r="K163" i="3" s="1"/>
  <c r="J100" i="3"/>
  <c r="K100" i="3" s="1"/>
  <c r="J154" i="3"/>
  <c r="K154" i="3" s="1"/>
  <c r="K144" i="3"/>
  <c r="D55" i="3"/>
  <c r="T84" i="3"/>
  <c r="G86" i="3"/>
  <c r="J96" i="3"/>
  <c r="K96" i="3" s="1"/>
  <c r="J99" i="3"/>
  <c r="K99" i="3" s="1"/>
  <c r="N108" i="3"/>
  <c r="L79" i="3"/>
  <c r="J122" i="3"/>
  <c r="K122" i="3" s="1"/>
  <c r="K165" i="3"/>
  <c r="E172" i="3"/>
  <c r="K136" i="3"/>
  <c r="L136" i="3"/>
  <c r="T135" i="3"/>
  <c r="K137" i="3"/>
  <c r="L137" i="3"/>
  <c r="T136" i="3"/>
  <c r="G77" i="3"/>
  <c r="F90" i="3"/>
  <c r="R90" i="3" s="1"/>
  <c r="R77" i="3"/>
  <c r="G78" i="3"/>
  <c r="R78" i="3"/>
  <c r="G79" i="3"/>
  <c r="R79" i="3"/>
  <c r="G80" i="3"/>
  <c r="R80" i="3"/>
  <c r="G81" i="3"/>
  <c r="R81" i="3"/>
  <c r="G82" i="3"/>
  <c r="R82" i="3"/>
  <c r="G83" i="3"/>
  <c r="R83" i="3"/>
  <c r="G84" i="3"/>
  <c r="R84" i="3"/>
  <c r="M86" i="3"/>
  <c r="M87" i="3"/>
  <c r="G88" i="3"/>
  <c r="N109" i="3"/>
  <c r="G87" i="3"/>
  <c r="N107" i="3"/>
  <c r="C146" i="3"/>
  <c r="C164" i="3"/>
  <c r="G164" i="3"/>
  <c r="C155" i="3"/>
  <c r="G155" i="3"/>
  <c r="J135" i="3"/>
  <c r="K135" i="3" s="1"/>
  <c r="R3" i="2"/>
  <c r="S8" i="2"/>
  <c r="Q10" i="2"/>
  <c r="M10" i="2"/>
  <c r="P10" i="2"/>
  <c r="L10" i="2"/>
  <c r="O10" i="2"/>
  <c r="R10" i="2"/>
  <c r="N10" i="2"/>
  <c r="O11" i="2"/>
  <c r="N11" i="2"/>
  <c r="Q11" i="2"/>
  <c r="M11" i="2"/>
  <c r="T11" i="2"/>
  <c r="P11" i="2"/>
  <c r="L11" i="2"/>
  <c r="O13" i="2"/>
  <c r="N13" i="2"/>
  <c r="Q13" i="2"/>
  <c r="M13" i="2"/>
  <c r="T13" i="2"/>
  <c r="P13" i="2"/>
  <c r="L13" i="2"/>
  <c r="S3" i="2"/>
  <c r="O3" i="2"/>
  <c r="N3" i="2"/>
  <c r="Q3" i="2"/>
  <c r="M3" i="2"/>
  <c r="T3" i="2"/>
  <c r="P3" i="2"/>
  <c r="L3" i="2"/>
  <c r="Q6" i="2"/>
  <c r="M6" i="2"/>
  <c r="P6" i="2"/>
  <c r="L6" i="2"/>
  <c r="O6" i="2"/>
  <c r="R6" i="2"/>
  <c r="N6" i="2"/>
  <c r="Q8" i="2"/>
  <c r="M8" i="2"/>
  <c r="P8" i="2"/>
  <c r="L8" i="2"/>
  <c r="O8" i="2"/>
  <c r="R8" i="2"/>
  <c r="N8" i="2"/>
  <c r="S6" i="2"/>
  <c r="Q12" i="2"/>
  <c r="M12" i="2"/>
  <c r="P12" i="2"/>
  <c r="L12" i="2"/>
  <c r="O12" i="2"/>
  <c r="R12" i="2"/>
  <c r="N12" i="2"/>
  <c r="T6" i="2"/>
  <c r="T8" i="2"/>
  <c r="T10" i="2"/>
  <c r="T12" i="2"/>
  <c r="Q2" i="2"/>
  <c r="M2" i="2"/>
  <c r="P2" i="2"/>
  <c r="L2" i="2"/>
  <c r="L16" i="2" s="1"/>
  <c r="O2" i="2"/>
  <c r="R2" i="2"/>
  <c r="N2" i="2"/>
  <c r="S7" i="2"/>
  <c r="O7" i="2"/>
  <c r="N7" i="2"/>
  <c r="Q7" i="2"/>
  <c r="M7" i="2"/>
  <c r="T7" i="2"/>
  <c r="P7" i="2"/>
  <c r="L7" i="2"/>
  <c r="W4" i="2"/>
  <c r="Z4" i="2" s="1"/>
  <c r="S2" i="2"/>
  <c r="T2" i="2"/>
  <c r="W5" i="2"/>
  <c r="AB5" i="2" s="1"/>
  <c r="W9" i="2"/>
  <c r="AA9" i="2" s="1"/>
  <c r="P88" i="1"/>
  <c r="Q88" i="1" s="1"/>
  <c r="I88" i="1"/>
  <c r="J88" i="1" s="1"/>
  <c r="Q75" i="1"/>
  <c r="AA5" i="2" l="1"/>
  <c r="AC5" i="2"/>
  <c r="L138" i="3"/>
  <c r="M138" i="3" s="1"/>
  <c r="E171" i="3"/>
  <c r="J110" i="3"/>
  <c r="K93" i="3"/>
  <c r="J149" i="3"/>
  <c r="J145" i="3"/>
  <c r="K127" i="3"/>
  <c r="G90" i="3"/>
  <c r="J167" i="3"/>
  <c r="E173" i="3" s="1"/>
  <c r="AD4" i="2"/>
  <c r="X9" i="2"/>
  <c r="S16" i="2"/>
  <c r="O16" i="2"/>
  <c r="Q16" i="2"/>
  <c r="Y4" i="2"/>
  <c r="W6" i="2"/>
  <c r="X6" i="2" s="1"/>
  <c r="AB9" i="2"/>
  <c r="X11" i="2"/>
  <c r="W11" i="2"/>
  <c r="AA10" i="2"/>
  <c r="AD9" i="2"/>
  <c r="Z9" i="2"/>
  <c r="Y9" i="2"/>
  <c r="X7" i="2"/>
  <c r="W7" i="2"/>
  <c r="AC7" i="2" s="1"/>
  <c r="W8" i="2"/>
  <c r="Z8" i="2" s="1"/>
  <c r="W3" i="2"/>
  <c r="AD3" i="2" s="1"/>
  <c r="AB11" i="2"/>
  <c r="X10" i="2"/>
  <c r="W10" i="2"/>
  <c r="AD10" i="2" s="1"/>
  <c r="AD5" i="2"/>
  <c r="Z5" i="2"/>
  <c r="Y5" i="2"/>
  <c r="AB7" i="2"/>
  <c r="N16" i="2"/>
  <c r="P16" i="2"/>
  <c r="AE5" i="2"/>
  <c r="AC9" i="2"/>
  <c r="AA11" i="2"/>
  <c r="Y11" i="2"/>
  <c r="Z10" i="2"/>
  <c r="AC3" i="2"/>
  <c r="AB4" i="2"/>
  <c r="X4" i="2"/>
  <c r="AA4" i="2"/>
  <c r="AD7" i="2"/>
  <c r="W13" i="2"/>
  <c r="T16" i="2"/>
  <c r="AA7" i="2"/>
  <c r="Y7" i="2"/>
  <c r="R16" i="2"/>
  <c r="M16" i="2"/>
  <c r="W2" i="2"/>
  <c r="Y2" i="2" s="1"/>
  <c r="AE9" i="2"/>
  <c r="AC4" i="2"/>
  <c r="W12" i="2"/>
  <c r="AD12" i="2" s="1"/>
  <c r="Y6" i="2"/>
  <c r="Y3" i="2"/>
  <c r="AE11" i="2"/>
  <c r="Z11" i="2"/>
  <c r="AE4" i="2"/>
  <c r="X5" i="2"/>
  <c r="X2" i="2" l="1"/>
  <c r="AE2" i="2"/>
  <c r="Y12" i="2"/>
  <c r="AA2" i="2"/>
  <c r="Z3" i="2"/>
  <c r="AA3" i="2"/>
  <c r="AD6" i="2"/>
  <c r="AC12" i="2"/>
  <c r="AE6" i="2"/>
  <c r="AB3" i="2"/>
  <c r="X3" i="2"/>
  <c r="AE3" i="2"/>
  <c r="AB2" i="2"/>
  <c r="Z2" i="2"/>
  <c r="AD2" i="2"/>
  <c r="K110" i="3"/>
  <c r="N106" i="3"/>
  <c r="J123" i="3"/>
  <c r="J146" i="3" s="1"/>
  <c r="K146" i="3" s="1"/>
  <c r="K145" i="3"/>
  <c r="K149" i="3"/>
  <c r="J155" i="3"/>
  <c r="E170" i="3" s="1"/>
  <c r="J164" i="3"/>
  <c r="AD13" i="2"/>
  <c r="AC13" i="2"/>
  <c r="AA13" i="2"/>
  <c r="AD8" i="2"/>
  <c r="AC8" i="2"/>
  <c r="AA12" i="2"/>
  <c r="AC6" i="2"/>
  <c r="Z12" i="2"/>
  <c r="AE7" i="2"/>
  <c r="Z13" i="2"/>
  <c r="AA8" i="2"/>
  <c r="X13" i="2"/>
  <c r="AB8" i="2"/>
  <c r="X8" i="2"/>
  <c r="Y10" i="2"/>
  <c r="AE13" i="2"/>
  <c r="Y8" i="2"/>
  <c r="AE8" i="2"/>
  <c r="Z6" i="2"/>
  <c r="Y13" i="2"/>
  <c r="AA6" i="2"/>
  <c r="X12" i="2"/>
  <c r="AC2" i="2"/>
  <c r="AB6" i="2"/>
  <c r="AB10" i="2"/>
  <c r="AB13" i="2"/>
  <c r="AE10" i="2"/>
  <c r="AE12" i="2"/>
  <c r="AC11" i="2"/>
  <c r="AD11" i="2"/>
  <c r="AB12" i="2"/>
  <c r="Z7" i="2"/>
  <c r="AC10" i="2"/>
  <c r="N105" i="3" l="1"/>
  <c r="K123" i="3"/>
  <c r="K167" i="3"/>
  <c r="K155" i="3"/>
  <c r="K164" i="3"/>
</calcChain>
</file>

<file path=xl/sharedStrings.xml><?xml version="1.0" encoding="utf-8"?>
<sst xmlns="http://schemas.openxmlformats.org/spreadsheetml/2006/main" count="443" uniqueCount="184">
  <si>
    <t>Ivry</t>
  </si>
  <si>
    <t>ISS</t>
  </si>
  <si>
    <t>ROM</t>
  </si>
  <si>
    <t>STO</t>
  </si>
  <si>
    <t>moyenne Ivry</t>
  </si>
  <si>
    <t>Ecart type/humide</t>
  </si>
  <si>
    <t>UCL +</t>
  </si>
  <si>
    <t>UCL-</t>
  </si>
  <si>
    <t>UCL</t>
  </si>
  <si>
    <t>Erreur absolue</t>
  </si>
  <si>
    <t>Erreur relative</t>
  </si>
  <si>
    <t>Moyenne ISS</t>
  </si>
  <si>
    <t>Poids sec % par sous-catégories</t>
  </si>
  <si>
    <t>Poids humide % par sous-catégories</t>
  </si>
  <si>
    <t>Isséane</t>
  </si>
  <si>
    <t>Romainville</t>
  </si>
  <si>
    <t>Saint Ouen</t>
  </si>
  <si>
    <t>IVR
humide</t>
  </si>
  <si>
    <t>Ecart type</t>
  </si>
  <si>
    <t>ISS 
humide</t>
  </si>
  <si>
    <t>ROM
humide</t>
  </si>
  <si>
    <t>STO
humide</t>
  </si>
  <si>
    <t>sec</t>
  </si>
  <si>
    <t>humide</t>
  </si>
  <si>
    <t>Syctom 2012</t>
  </si>
  <si>
    <t>Syctom 2013</t>
  </si>
  <si>
    <t>Syctom 2014</t>
  </si>
  <si>
    <t>Syctom 2015</t>
  </si>
  <si>
    <t>Ivry 2012</t>
  </si>
  <si>
    <t xml:space="preserve"> Ivry 2013</t>
  </si>
  <si>
    <t xml:space="preserve"> Ivry 2014</t>
  </si>
  <si>
    <t xml:space="preserve"> Ivry 2015</t>
  </si>
  <si>
    <t>kg/hab./an</t>
  </si>
  <si>
    <t>Isséane 2012</t>
  </si>
  <si>
    <t>Isséane 2013</t>
  </si>
  <si>
    <t>Isséane 2014</t>
  </si>
  <si>
    <t>Isséane 2015</t>
  </si>
  <si>
    <t>Déchets 
Putrescibles</t>
  </si>
  <si>
    <t>Textiles
sanitaires</t>
  </si>
  <si>
    <t>Combustibles NC</t>
  </si>
  <si>
    <t>Incombustibles NC</t>
  </si>
  <si>
    <t>Déchets ménagers
spéciaux</t>
  </si>
  <si>
    <t>Total</t>
  </si>
  <si>
    <t>Densité échantillon secondaire</t>
  </si>
  <si>
    <t>Humidité globale</t>
  </si>
  <si>
    <t>Catégories</t>
  </si>
  <si>
    <t>Sous-catégories</t>
  </si>
  <si>
    <t>Déchets putrescibles</t>
  </si>
  <si>
    <t>Déchets alimentaires</t>
  </si>
  <si>
    <t>Produits alimentaires non consommés</t>
  </si>
  <si>
    <t>Autres putrescibles</t>
  </si>
  <si>
    <t>Déchets de jardins ligneux</t>
  </si>
  <si>
    <t>Déchets de jardins non ligneux</t>
  </si>
  <si>
    <t>Papiers</t>
  </si>
  <si>
    <t>Emballages papier</t>
  </si>
  <si>
    <t>Journaux, magazines et revues</t>
  </si>
  <si>
    <t>Imprimés publicitaires</t>
  </si>
  <si>
    <t>Papiers bureautiques</t>
  </si>
  <si>
    <t xml:space="preserve">Autres papiers </t>
  </si>
  <si>
    <t>Cartons</t>
  </si>
  <si>
    <t>Emballages cartons plats</t>
  </si>
  <si>
    <t>Emballages cartons ondulés</t>
  </si>
  <si>
    <t>Autres cartons</t>
  </si>
  <si>
    <t>Complexes/ Composites</t>
  </si>
  <si>
    <t>Composites ELA (Tetrapack)</t>
  </si>
  <si>
    <t>Autres emballages composites</t>
  </si>
  <si>
    <t>Petits Appareils Electroménagers (PAM)</t>
  </si>
  <si>
    <t>Textiles</t>
  </si>
  <si>
    <t>cable electriques</t>
  </si>
  <si>
    <t>Textiles sanitaires</t>
  </si>
  <si>
    <t xml:space="preserve">Textiles </t>
  </si>
  <si>
    <t>Textiles sanitaires fraction hygiénique</t>
  </si>
  <si>
    <t>Plastiques</t>
  </si>
  <si>
    <t>Textiles sanitaires fraction papiers souillés</t>
  </si>
  <si>
    <t>Films polyoléfines (PE et PP)</t>
  </si>
  <si>
    <t xml:space="preserve">Bouteilles et flacons en PET </t>
  </si>
  <si>
    <t>Bouteilles et flacons en polyoléfine (PEHD)</t>
  </si>
  <si>
    <t>Autres emballages plastiques</t>
  </si>
  <si>
    <t>Combustibles non classés</t>
  </si>
  <si>
    <t>Autres plastiques</t>
  </si>
  <si>
    <t>Verre</t>
  </si>
  <si>
    <t>Emballages en verre incolores et de couleur</t>
  </si>
  <si>
    <t>Métaux</t>
  </si>
  <si>
    <t>Autres déchets en verre</t>
  </si>
  <si>
    <t>Emballages métaux ferreux hors aérosols</t>
  </si>
  <si>
    <t>Emballages aluminium hors aérosols</t>
  </si>
  <si>
    <t>Aérosols ferreux non dangereux</t>
  </si>
  <si>
    <t>Aérosols aluminium non dangereux</t>
  </si>
  <si>
    <t>Autres métaux ferreux</t>
  </si>
  <si>
    <t>Incombustibles non classés</t>
  </si>
  <si>
    <t xml:space="preserve">Autres métaux </t>
  </si>
  <si>
    <t>Déchets ménagers spéciaux</t>
  </si>
  <si>
    <t xml:space="preserve">Emballages incombustibles </t>
  </si>
  <si>
    <t>Produits diffus spécifiques</t>
  </si>
  <si>
    <t>Tubes fluorescents et ampoules basse consommation</t>
  </si>
  <si>
    <t>Aérosols dangereux</t>
  </si>
  <si>
    <t>Piles et accumulateurs</t>
  </si>
  <si>
    <t>Déchets d'activités de soins perforants</t>
  </si>
  <si>
    <t>Huiles minérales</t>
  </si>
  <si>
    <t>Cartouche d'impression</t>
  </si>
  <si>
    <t>Bouteille de gaz</t>
  </si>
  <si>
    <t>Médicaments non utilisés</t>
  </si>
  <si>
    <t>Autres déchets ménagers spéciaux</t>
  </si>
  <si>
    <t>Eléments fins &lt; 20 mm</t>
  </si>
  <si>
    <t>MODECOM 2007</t>
  </si>
  <si>
    <t>Déchets Putrescibles</t>
  </si>
  <si>
    <t>Composites</t>
  </si>
  <si>
    <t>avec ventilation des fines</t>
  </si>
  <si>
    <t>année 2007</t>
  </si>
  <si>
    <t>année 2008</t>
  </si>
  <si>
    <t>année 2009</t>
  </si>
  <si>
    <t>année 2010</t>
  </si>
  <si>
    <t>année 2012</t>
  </si>
  <si>
    <t>année 2013</t>
  </si>
  <si>
    <t>année 2014</t>
  </si>
  <si>
    <t>année 2015</t>
  </si>
  <si>
    <t>moyenne 2007-2014</t>
  </si>
  <si>
    <t>valeur 2007/moyenne</t>
  </si>
  <si>
    <t>valeur 2008/moyenne</t>
  </si>
  <si>
    <t>valeur 2009/moyenne</t>
  </si>
  <si>
    <t>valeur 2010/moyenne</t>
  </si>
  <si>
    <t>valeur 2012/moyenne</t>
  </si>
  <si>
    <t>valeur 2013/moyenne</t>
  </si>
  <si>
    <t>valeur 2014/moyenne</t>
  </si>
  <si>
    <t>valeur 2015/moyenne</t>
  </si>
  <si>
    <t>Eléments fins</t>
  </si>
  <si>
    <t>(&lt;20 mm)</t>
  </si>
  <si>
    <t>(fraction ventilée dans les catégories)</t>
  </si>
  <si>
    <t>(&lt;8 mm)</t>
  </si>
  <si>
    <t>total</t>
  </si>
  <si>
    <t>[1] En 2008 et 2009, toutes les fines ont été triées et réintégrées dans les catégories.</t>
  </si>
  <si>
    <t>[2] Avant 2012, cette catégorie n’intègre pas les DEEE qui sont placés dans les déchets ménagers spéciaux.</t>
  </si>
  <si>
    <t>OMR total</t>
  </si>
  <si>
    <t>OMR total sans ventilation des fines</t>
  </si>
  <si>
    <t>variation / fines</t>
  </si>
  <si>
    <t>aug fines net</t>
  </si>
  <si>
    <t>aug fines %</t>
  </si>
  <si>
    <t>papiers</t>
  </si>
  <si>
    <t>cartons</t>
  </si>
  <si>
    <t>composites</t>
  </si>
  <si>
    <t>textiles</t>
  </si>
  <si>
    <t>textiles sanitaires</t>
  </si>
  <si>
    <t>plastiques</t>
  </si>
  <si>
    <r>
      <t>combustibles non c</t>
    </r>
    <r>
      <rPr>
        <b/>
        <sz val="11"/>
        <rFont val="Tahoma"/>
        <family val="2"/>
      </rPr>
      <t>lassés</t>
    </r>
  </si>
  <si>
    <t>Eléments fins &lt; 2cm</t>
  </si>
  <si>
    <t>TOTAL</t>
  </si>
  <si>
    <t>Global</t>
  </si>
  <si>
    <t>Min</t>
  </si>
  <si>
    <t>Max</t>
  </si>
  <si>
    <t>Moyenne</t>
  </si>
  <si>
    <t>UCL 2012</t>
  </si>
  <si>
    <t>kg/hab/an</t>
  </si>
  <si>
    <t>syctom 2015</t>
  </si>
  <si>
    <t>MODECOM ADEME 2007</t>
  </si>
  <si>
    <t>SYCTOM 2012</t>
  </si>
  <si>
    <t>Kg/hab./an
2012</t>
  </si>
  <si>
    <t>SYCTOM 2013</t>
  </si>
  <si>
    <t>Kg/hab./an
2013</t>
  </si>
  <si>
    <t>SYCTOM 2014</t>
  </si>
  <si>
    <t>Kg/hab./an
2014</t>
  </si>
  <si>
    <t>SYCTOM 2015</t>
  </si>
  <si>
    <t>Kg/hab./an
2015</t>
  </si>
  <si>
    <t>population 2015</t>
  </si>
  <si>
    <t>kg/hab.an</t>
  </si>
  <si>
    <t>tonnes 2015</t>
  </si>
  <si>
    <t>OMR</t>
  </si>
  <si>
    <t>Collecte sélective</t>
  </si>
  <si>
    <t>DMS</t>
  </si>
  <si>
    <t>Sous-total déchets visés par les consignes de tri (bac jaune ou bac et colonnes verre)</t>
  </si>
  <si>
    <t>Sous-total autres déchets pouvant être orientés vers d'autres collecte</t>
  </si>
  <si>
    <t>%</t>
  </si>
  <si>
    <t>Kg/hab./an</t>
  </si>
  <si>
    <t>Complexes</t>
  </si>
  <si>
    <t>câbles electriques</t>
  </si>
  <si>
    <t>OMR 2012</t>
  </si>
  <si>
    <t>Films plastiques</t>
  </si>
  <si>
    <t>Combustibles</t>
  </si>
  <si>
    <t>Incombustibles</t>
  </si>
  <si>
    <t>kg/hab.an 2013</t>
  </si>
  <si>
    <t>Produits alimentaires non consommés, non déballés</t>
  </si>
  <si>
    <t>Potentiel minimum</t>
  </si>
  <si>
    <t>Potentiel intermédiaire</t>
  </si>
  <si>
    <t>Papiers cartons</t>
  </si>
  <si>
    <t>Reste des OMR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</si>
</sst>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.0%"/>
    <numFmt numFmtId="165" formatCode="0.0"/>
    <numFmt numFmtId="166" formatCode="0.000%"/>
    <numFmt numFmtId="167" formatCode="#,##0.0_ ;\-#,##0.0\ 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9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ooper Std Black"/>
      <family val="1"/>
    </font>
    <font>
      <b/>
      <sz val="11"/>
      <name val="Tahoma"/>
      <family val="2"/>
    </font>
    <font>
      <sz val="12"/>
      <name val="Calibri"/>
      <family val="2"/>
      <scheme val="minor"/>
    </font>
    <font>
      <sz val="1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10"/>
      <name val="Calibri"/>
      <family val="2"/>
      <scheme val="minor"/>
    </font>
    <font>
      <b/>
      <i/>
      <sz val="10"/>
      <name val="Calibri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6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</fills>
  <borders count="2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medium">
        <color rgb="FF9BBB59"/>
      </left>
      <right/>
      <top style="medium">
        <color rgb="FF9BBB59"/>
      </top>
      <bottom/>
      <diagonal/>
    </border>
    <border>
      <left/>
      <right style="medium">
        <color rgb="FF9BBB5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medium">
        <color rgb="FFC2D69A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247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7" borderId="1" xfId="0" applyNumberFormat="1" applyFill="1" applyBorder="1"/>
    <xf numFmtId="164" fontId="0" fillId="0" borderId="6" xfId="0" applyNumberFormat="1" applyBorder="1"/>
    <xf numFmtId="164" fontId="6" fillId="6" borderId="7" xfId="0" applyNumberFormat="1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164" fontId="3" fillId="0" borderId="8" xfId="0" applyNumberFormat="1" applyFont="1" applyBorder="1"/>
    <xf numFmtId="9" fontId="3" fillId="0" borderId="8" xfId="2" applyFont="1" applyBorder="1"/>
    <xf numFmtId="164" fontId="3" fillId="0" borderId="1" xfId="0" applyNumberFormat="1" applyFont="1" applyBorder="1"/>
    <xf numFmtId="164" fontId="7" fillId="8" borderId="1" xfId="0" applyNumberFormat="1" applyFont="1" applyFill="1" applyBorder="1" applyAlignment="1"/>
    <xf numFmtId="0" fontId="8" fillId="8" borderId="1" xfId="0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164" fontId="9" fillId="0" borderId="1" xfId="2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3" fillId="7" borderId="1" xfId="0" applyFont="1" applyFill="1" applyBorder="1" applyAlignment="1"/>
    <xf numFmtId="164" fontId="9" fillId="7" borderId="1" xfId="2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165" fontId="9" fillId="7" borderId="1" xfId="0" applyNumberFormat="1" applyFont="1" applyFill="1" applyBorder="1" applyAlignment="1">
      <alignment horizontal="center" vertical="center"/>
    </xf>
    <xf numFmtId="0" fontId="0" fillId="7" borderId="0" xfId="0" applyFill="1"/>
    <xf numFmtId="164" fontId="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6" fillId="0" borderId="10" xfId="0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0" fontId="3" fillId="0" borderId="1" xfId="0" applyFont="1" applyBorder="1" applyAlignment="1">
      <alignment horizontal="left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 wrapText="1"/>
    </xf>
    <xf numFmtId="10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0" xfId="0" applyNumberFormat="1" applyFill="1" applyBorder="1"/>
    <xf numFmtId="164" fontId="0" fillId="5" borderId="0" xfId="0" applyNumberFormat="1" applyFill="1"/>
    <xf numFmtId="0" fontId="3" fillId="9" borderId="1" xfId="0" applyFont="1" applyFill="1" applyBorder="1" applyAlignment="1">
      <alignment horizontal="left" vertical="center"/>
    </xf>
    <xf numFmtId="10" fontId="3" fillId="9" borderId="1" xfId="0" applyNumberFormat="1" applyFont="1" applyFill="1" applyBorder="1" applyAlignment="1">
      <alignment horizontal="center" vertical="center"/>
    </xf>
    <xf numFmtId="10" fontId="3" fillId="8" borderId="1" xfId="2" applyNumberFormat="1" applyFont="1" applyFill="1" applyBorder="1" applyAlignment="1">
      <alignment horizontal="center" vertical="center" wrapText="1"/>
    </xf>
    <xf numFmtId="10" fontId="3" fillId="8" borderId="1" xfId="2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0" fontId="0" fillId="8" borderId="1" xfId="0" applyNumberFormat="1" applyFill="1" applyBorder="1" applyAlignment="1">
      <alignment horizontal="center" vertical="center"/>
    </xf>
    <xf numFmtId="10" fontId="0" fillId="0" borderId="1" xfId="0" applyNumberFormat="1" applyBorder="1"/>
    <xf numFmtId="10" fontId="0" fillId="0" borderId="0" xfId="0" applyNumberFormat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10" fontId="6" fillId="0" borderId="1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2" fillId="0" borderId="0" xfId="3" applyAlignment="1">
      <alignment horizontal="justify" vertical="center"/>
    </xf>
    <xf numFmtId="0" fontId="13" fillId="0" borderId="0" xfId="0" applyFont="1"/>
    <xf numFmtId="0" fontId="15" fillId="0" borderId="0" xfId="4" applyNumberFormat="1" applyFont="1" applyAlignment="1">
      <alignment horizontal="center" vertical="center" wrapText="1"/>
    </xf>
    <xf numFmtId="0" fontId="15" fillId="0" borderId="0" xfId="4" applyNumberFormat="1" applyFont="1" applyFill="1" applyAlignment="1">
      <alignment horizontal="center" vertical="center" wrapText="1"/>
    </xf>
    <xf numFmtId="0" fontId="16" fillId="0" borderId="0" xfId="4" applyNumberFormat="1" applyFont="1" applyAlignment="1">
      <alignment horizontal="left" vertical="center" wrapText="1"/>
    </xf>
    <xf numFmtId="164" fontId="17" fillId="0" borderId="0" xfId="4" applyNumberFormat="1" applyFont="1" applyAlignment="1">
      <alignment horizontal="center" vertical="center" wrapText="1"/>
    </xf>
    <xf numFmtId="164" fontId="14" fillId="0" borderId="0" xfId="4" applyNumberFormat="1"/>
    <xf numFmtId="164" fontId="0" fillId="0" borderId="0" xfId="0" applyNumberFormat="1"/>
    <xf numFmtId="0" fontId="18" fillId="0" borderId="0" xfId="4" applyNumberFormat="1" applyFont="1" applyAlignment="1">
      <alignment horizontal="left" vertical="center" wrapText="1"/>
    </xf>
    <xf numFmtId="0" fontId="14" fillId="0" borderId="0" xfId="4"/>
    <xf numFmtId="0" fontId="0" fillId="6" borderId="1" xfId="0" applyFill="1" applyBorder="1"/>
    <xf numFmtId="0" fontId="2" fillId="6" borderId="1" xfId="0" applyFont="1" applyFill="1" applyBorder="1"/>
    <xf numFmtId="2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 wrapText="1"/>
    </xf>
    <xf numFmtId="9" fontId="0" fillId="0" borderId="11" xfId="2" applyFont="1" applyBorder="1" applyAlignment="1">
      <alignment horizontal="center"/>
    </xf>
    <xf numFmtId="0" fontId="20" fillId="1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9" fontId="0" fillId="0" borderId="1" xfId="2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21" fillId="8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vertical="center" wrapText="1"/>
    </xf>
    <xf numFmtId="166" fontId="0" fillId="0" borderId="1" xfId="2" applyNumberFormat="1" applyFont="1" applyBorder="1" applyAlignment="1">
      <alignment horizontal="center" vertical="center"/>
    </xf>
    <xf numFmtId="0" fontId="22" fillId="8" borderId="0" xfId="0" applyFont="1" applyFill="1" applyBorder="1" applyAlignment="1"/>
    <xf numFmtId="0" fontId="19" fillId="8" borderId="0" xfId="0" applyFont="1" applyFill="1" applyBorder="1" applyAlignment="1">
      <alignment horizontal="center"/>
    </xf>
    <xf numFmtId="9" fontId="0" fillId="0" borderId="1" xfId="2" applyNumberFormat="1" applyFont="1" applyBorder="1" applyAlignment="1">
      <alignment horizontal="center" vertical="center"/>
    </xf>
    <xf numFmtId="0" fontId="0" fillId="0" borderId="7" xfId="0" applyBorder="1"/>
    <xf numFmtId="164" fontId="2" fillId="2" borderId="15" xfId="0" applyNumberFormat="1" applyFont="1" applyFill="1" applyBorder="1" applyAlignment="1"/>
    <xf numFmtId="164" fontId="0" fillId="2" borderId="16" xfId="0" applyNumberFormat="1" applyFill="1" applyBorder="1" applyAlignment="1"/>
    <xf numFmtId="164" fontId="0" fillId="2" borderId="17" xfId="0" applyNumberFormat="1" applyFill="1" applyBorder="1" applyAlignment="1"/>
    <xf numFmtId="0" fontId="6" fillId="6" borderId="15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164" fontId="6" fillId="6" borderId="15" xfId="0" applyNumberFormat="1" applyFont="1" applyFill="1" applyBorder="1" applyAlignment="1">
      <alignment vertical="center"/>
    </xf>
    <xf numFmtId="164" fontId="6" fillId="6" borderId="17" xfId="0" applyNumberFormat="1" applyFont="1" applyFill="1" applyBorder="1" applyAlignment="1">
      <alignment vertical="center"/>
    </xf>
    <xf numFmtId="0" fontId="3" fillId="0" borderId="7" xfId="0" applyFont="1" applyBorder="1"/>
    <xf numFmtId="0" fontId="6" fillId="6" borderId="1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14" xfId="0" applyFont="1" applyBorder="1"/>
    <xf numFmtId="164" fontId="3" fillId="0" borderId="14" xfId="0" applyNumberFormat="1" applyFont="1" applyBorder="1"/>
    <xf numFmtId="164" fontId="3" fillId="0" borderId="7" xfId="0" applyNumberFormat="1" applyFont="1" applyBorder="1"/>
    <xf numFmtId="10" fontId="3" fillId="0" borderId="8" xfId="0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8" borderId="1" xfId="0" applyFont="1" applyFill="1" applyBorder="1"/>
    <xf numFmtId="10" fontId="3" fillId="8" borderId="1" xfId="0" applyNumberFormat="1" applyFont="1" applyFill="1" applyBorder="1" applyAlignment="1">
      <alignment horizontal="center"/>
    </xf>
    <xf numFmtId="0" fontId="3" fillId="0" borderId="1" xfId="0" applyFont="1" applyBorder="1"/>
    <xf numFmtId="10" fontId="3" fillId="0" borderId="1" xfId="0" applyNumberFormat="1" applyFont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6" fillId="11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vertical="center" wrapText="1"/>
    </xf>
    <xf numFmtId="164" fontId="0" fillId="0" borderId="1" xfId="2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9" fontId="0" fillId="0" borderId="0" xfId="2" applyFont="1"/>
    <xf numFmtId="0" fontId="0" fillId="0" borderId="1" xfId="0" applyBorder="1" applyAlignment="1">
      <alignment horizontal="center"/>
    </xf>
    <xf numFmtId="0" fontId="23" fillId="12" borderId="1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1" fillId="7" borderId="1" xfId="0" applyFont="1" applyFill="1" applyBorder="1" applyAlignment="1">
      <alignment horizontal="left" wrapText="1"/>
    </xf>
    <xf numFmtId="164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165" fontId="3" fillId="7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wrapText="1"/>
    </xf>
    <xf numFmtId="3" fontId="0" fillId="0" borderId="0" xfId="0" applyNumberFormat="1"/>
    <xf numFmtId="0" fontId="3" fillId="7" borderId="1" xfId="0" applyFont="1" applyFill="1" applyBorder="1" applyAlignment="1">
      <alignment horizontal="left"/>
    </xf>
    <xf numFmtId="164" fontId="3" fillId="7" borderId="1" xfId="2" applyNumberFormat="1" applyFont="1" applyFill="1" applyBorder="1" applyAlignment="1">
      <alignment horizontal="center" vertical="center"/>
    </xf>
    <xf numFmtId="165" fontId="0" fillId="0" borderId="0" xfId="0" applyNumberFormat="1"/>
    <xf numFmtId="0" fontId="3" fillId="0" borderId="1" xfId="0" applyFont="1" applyFill="1" applyBorder="1" applyAlignment="1">
      <alignment horizontal="left"/>
    </xf>
    <xf numFmtId="164" fontId="3" fillId="0" borderId="1" xfId="2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/>
    </xf>
    <xf numFmtId="164" fontId="25" fillId="11" borderId="1" xfId="0" applyNumberFormat="1" applyFont="1" applyFill="1" applyBorder="1" applyAlignment="1">
      <alignment horizontal="center" vertical="center"/>
    </xf>
    <xf numFmtId="164" fontId="25" fillId="11" borderId="23" xfId="0" applyNumberFormat="1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 wrapText="1"/>
    </xf>
    <xf numFmtId="164" fontId="25" fillId="11" borderId="6" xfId="0" applyNumberFormat="1" applyFont="1" applyFill="1" applyBorder="1" applyAlignment="1">
      <alignment horizontal="center" vertical="center"/>
    </xf>
    <xf numFmtId="165" fontId="26" fillId="11" borderId="1" xfId="0" applyNumberFormat="1" applyFont="1" applyFill="1" applyBorder="1" applyAlignment="1">
      <alignment horizontal="center" vertical="center" wrapText="1"/>
    </xf>
    <xf numFmtId="165" fontId="26" fillId="11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164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25" fillId="11" borderId="20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164" fontId="6" fillId="11" borderId="1" xfId="0" applyNumberFormat="1" applyFont="1" applyFill="1" applyBorder="1" applyAlignment="1">
      <alignment horizontal="center" vertical="center"/>
    </xf>
    <xf numFmtId="164" fontId="6" fillId="11" borderId="20" xfId="0" applyNumberFormat="1" applyFont="1" applyFill="1" applyBorder="1" applyAlignment="1">
      <alignment horizontal="center" vertical="center"/>
    </xf>
    <xf numFmtId="164" fontId="6" fillId="11" borderId="6" xfId="0" applyNumberFormat="1" applyFont="1" applyFill="1" applyBorder="1" applyAlignment="1">
      <alignment horizontal="center" vertical="center"/>
    </xf>
    <xf numFmtId="165" fontId="6" fillId="11" borderId="1" xfId="0" applyNumberFormat="1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6" fillId="11" borderId="1" xfId="0" applyFont="1" applyFill="1" applyBorder="1" applyAlignment="1">
      <alignment horizontal="left" vertical="center"/>
    </xf>
    <xf numFmtId="0" fontId="6" fillId="11" borderId="20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0" borderId="20" xfId="0" applyFont="1" applyFill="1" applyBorder="1"/>
    <xf numFmtId="1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0" fillId="0" borderId="1" xfId="2" applyNumberFormat="1" applyFont="1" applyFill="1" applyBorder="1" applyAlignment="1">
      <alignment horizontal="center"/>
    </xf>
    <xf numFmtId="0" fontId="3" fillId="7" borderId="20" xfId="0" applyFont="1" applyFill="1" applyBorder="1" applyAlignment="1">
      <alignment wrapText="1"/>
    </xf>
    <xf numFmtId="10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4" fontId="0" fillId="7" borderId="1" xfId="2" applyNumberFormat="1" applyFont="1" applyFill="1" applyBorder="1" applyAlignment="1">
      <alignment horizontal="center" vertical="center"/>
    </xf>
    <xf numFmtId="0" fontId="3" fillId="7" borderId="20" xfId="0" applyFont="1" applyFill="1" applyBorder="1"/>
    <xf numFmtId="164" fontId="0" fillId="7" borderId="1" xfId="2" applyNumberFormat="1" applyFont="1" applyFill="1" applyBorder="1" applyAlignment="1">
      <alignment horizontal="center"/>
    </xf>
    <xf numFmtId="0" fontId="21" fillId="7" borderId="20" xfId="0" applyFont="1" applyFill="1" applyBorder="1" applyAlignment="1">
      <alignment horizontal="left" vertical="center" wrapText="1"/>
    </xf>
    <xf numFmtId="10" fontId="0" fillId="0" borderId="0" xfId="0" applyNumberFormat="1"/>
    <xf numFmtId="164" fontId="0" fillId="0" borderId="0" xfId="2" applyNumberFormat="1" applyFont="1"/>
    <xf numFmtId="0" fontId="0" fillId="0" borderId="8" xfId="0" applyBorder="1"/>
    <xf numFmtId="0" fontId="0" fillId="0" borderId="1" xfId="0" applyFill="1" applyBorder="1"/>
    <xf numFmtId="164" fontId="0" fillId="0" borderId="8" xfId="0" applyNumberForma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10" fontId="0" fillId="0" borderId="8" xfId="0" applyNumberForma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left" vertical="center"/>
    </xf>
    <xf numFmtId="164" fontId="26" fillId="11" borderId="1" xfId="0" applyNumberFormat="1" applyFont="1" applyFill="1" applyBorder="1" applyAlignment="1">
      <alignment horizontal="center" vertical="center"/>
    </xf>
    <xf numFmtId="43" fontId="26" fillId="11" borderId="1" xfId="1" applyFont="1" applyFill="1" applyBorder="1" applyAlignment="1">
      <alignment horizontal="center" vertical="center"/>
    </xf>
    <xf numFmtId="9" fontId="0" fillId="0" borderId="0" xfId="0" applyNumberFormat="1"/>
    <xf numFmtId="0" fontId="20" fillId="11" borderId="1" xfId="0" applyFont="1" applyFill="1" applyBorder="1" applyAlignment="1">
      <alignment horizontal="left" vertical="center" wrapText="1"/>
    </xf>
    <xf numFmtId="0" fontId="31" fillId="11" borderId="1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left" vertical="center"/>
    </xf>
    <xf numFmtId="0" fontId="30" fillId="11" borderId="1" xfId="0" applyFont="1" applyFill="1" applyBorder="1" applyAlignment="1">
      <alignment horizontal="left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10" fontId="0" fillId="7" borderId="1" xfId="0" applyNumberForma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left" vertical="center"/>
    </xf>
    <xf numFmtId="0" fontId="27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164" fontId="2" fillId="11" borderId="20" xfId="0" applyNumberFormat="1" applyFont="1" applyFill="1" applyBorder="1" applyAlignment="1">
      <alignment horizontal="center" vertical="center" wrapText="1"/>
    </xf>
    <xf numFmtId="164" fontId="2" fillId="11" borderId="21" xfId="0" applyNumberFormat="1" applyFont="1" applyFill="1" applyBorder="1" applyAlignment="1">
      <alignment horizontal="center" vertical="center" wrapText="1"/>
    </xf>
    <xf numFmtId="164" fontId="2" fillId="11" borderId="6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0" fontId="21" fillId="8" borderId="8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9" fontId="0" fillId="0" borderId="11" xfId="2" applyFont="1" applyBorder="1" applyAlignment="1">
      <alignment horizontal="center"/>
    </xf>
    <xf numFmtId="9" fontId="0" fillId="0" borderId="4" xfId="2" applyFont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5">
    <cellStyle name="Lien hypertexte" xfId="3" builtinId="8"/>
    <cellStyle name="Milliers" xfId="1" builtinId="3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Composition des OMR du SYCTOM en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'[1]2015 tab'!$B$59</c:f>
              <c:strCache>
                <c:ptCount val="1"/>
                <c:pt idx="0">
                  <c:v>MODECOM 2007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'[1]2015 tab'!$A$77:$A$89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'[1]2015 tab'!$B$60:$B$72</c:f>
              <c:numCache>
                <c:formatCode>General</c:formatCode>
                <c:ptCount val="13"/>
                <c:pt idx="0">
                  <c:v>0.30930000000000002</c:v>
                </c:pt>
                <c:pt idx="1">
                  <c:v>0.1033</c:v>
                </c:pt>
                <c:pt idx="2">
                  <c:v>5.6899999999999999E-2</c:v>
                </c:pt>
                <c:pt idx="3">
                  <c:v>1.6899999999999998E-2</c:v>
                </c:pt>
                <c:pt idx="4">
                  <c:v>2.3199999999999998E-2</c:v>
                </c:pt>
                <c:pt idx="5">
                  <c:v>0.105</c:v>
                </c:pt>
                <c:pt idx="6">
                  <c:v>0.1143</c:v>
                </c:pt>
                <c:pt idx="7">
                  <c:v>2.4400000000000002E-2</c:v>
                </c:pt>
                <c:pt idx="8">
                  <c:v>5.7500000000000002E-2</c:v>
                </c:pt>
                <c:pt idx="9">
                  <c:v>2.87E-2</c:v>
                </c:pt>
                <c:pt idx="10">
                  <c:v>2.5700000000000001E-2</c:v>
                </c:pt>
                <c:pt idx="11">
                  <c:v>8.0999999999999996E-3</c:v>
                </c:pt>
                <c:pt idx="12">
                  <c:v>0.12670000000000001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BA-4F66-A744-722800DE625E}"/>
            </c:ext>
          </c:extLst>
        </c:ser>
        <c:ser>
          <c:idx val="1"/>
          <c:order val="1"/>
          <c:tx>
            <c:strRef>
              <c:f>'[1]2015 tab'!$C$59</c:f>
              <c:strCache>
                <c:ptCount val="1"/>
                <c:pt idx="0">
                  <c:v>Syctom 2012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'[1]2015 tab'!$A$77:$A$89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'[1]2015 tab'!$O$77:$O$89</c:f>
              <c:numCache>
                <c:formatCode>General</c:formatCode>
                <c:ptCount val="13"/>
                <c:pt idx="0">
                  <c:v>0.22384786221749597</c:v>
                </c:pt>
                <c:pt idx="1">
                  <c:v>0.15411423585900114</c:v>
                </c:pt>
                <c:pt idx="2">
                  <c:v>8.4760342904429645E-2</c:v>
                </c:pt>
                <c:pt idx="3">
                  <c:v>2.9561247694932253E-2</c:v>
                </c:pt>
                <c:pt idx="4">
                  <c:v>2.7674989570290329E-2</c:v>
                </c:pt>
                <c:pt idx="5">
                  <c:v>7.3258948154204903E-2</c:v>
                </c:pt>
                <c:pt idx="6">
                  <c:v>0.15640904807569483</c:v>
                </c:pt>
                <c:pt idx="7">
                  <c:v>3.9722207033186775E-2</c:v>
                </c:pt>
                <c:pt idx="8">
                  <c:v>7.6348807115644818E-2</c:v>
                </c:pt>
                <c:pt idx="9">
                  <c:v>3.6884228554722502E-2</c:v>
                </c:pt>
                <c:pt idx="10">
                  <c:v>3.5876830468947123E-2</c:v>
                </c:pt>
                <c:pt idx="11">
                  <c:v>6.572344724500561E-3</c:v>
                </c:pt>
                <c:pt idx="12">
                  <c:v>5.5017199236303223E-2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A-4F66-A744-722800DE625E}"/>
            </c:ext>
          </c:extLst>
        </c:ser>
        <c:ser>
          <c:idx val="3"/>
          <c:order val="2"/>
          <c:tx>
            <c:strRef>
              <c:f>'[1]2015 tab'!$P$76</c:f>
              <c:strCache>
                <c:ptCount val="1"/>
                <c:pt idx="0">
                  <c:v>Syctom 2013</c:v>
                </c:pt>
              </c:strCache>
            </c:strRef>
          </c:tx>
          <c:invertIfNegative val="0"/>
          <c:cat>
            <c:strRef>
              <c:f>'[1]2015 tab'!$A$77:$A$89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'[1]2015 tab'!$P$77:$P$89</c:f>
              <c:numCache>
                <c:formatCode>General</c:formatCode>
                <c:ptCount val="13"/>
                <c:pt idx="0">
                  <c:v>0.21745421840266946</c:v>
                </c:pt>
                <c:pt idx="1">
                  <c:v>0.13310056515450694</c:v>
                </c:pt>
                <c:pt idx="2">
                  <c:v>8.4977035764165321E-2</c:v>
                </c:pt>
                <c:pt idx="3">
                  <c:v>2.0511166905823195E-2</c:v>
                </c:pt>
                <c:pt idx="4">
                  <c:v>4.3315813855545372E-2</c:v>
                </c:pt>
                <c:pt idx="5">
                  <c:v>7.3496410319004363E-2</c:v>
                </c:pt>
                <c:pt idx="6">
                  <c:v>0.1800449261091914</c:v>
                </c:pt>
                <c:pt idx="7">
                  <c:v>4.41505807956643E-2</c:v>
                </c:pt>
                <c:pt idx="8">
                  <c:v>7.2544419960910711E-2</c:v>
                </c:pt>
                <c:pt idx="9">
                  <c:v>5.1713352221609887E-2</c:v>
                </c:pt>
                <c:pt idx="10">
                  <c:v>1.8493605601186108E-2</c:v>
                </c:pt>
                <c:pt idx="11">
                  <c:v>7.2090649113613634E-3</c:v>
                </c:pt>
                <c:pt idx="12">
                  <c:v>5.2987293529285578E-2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A-4F66-A744-722800DE625E}"/>
            </c:ext>
          </c:extLst>
        </c:ser>
        <c:ser>
          <c:idx val="2"/>
          <c:order val="3"/>
          <c:tx>
            <c:strRef>
              <c:f>'[1]2015 tab'!$D$57</c:f>
              <c:strCache>
                <c:ptCount val="1"/>
                <c:pt idx="0">
                  <c:v>Syctom 2015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'[1]2015 tab'!$M$60:$M$72</c:f>
                <c:numCache>
                  <c:formatCode>General</c:formatCode>
                  <c:ptCount val="13"/>
                  <c:pt idx="0">
                    <c:v>0.26227735231557486</c:v>
                  </c:pt>
                  <c:pt idx="1">
                    <c:v>0.14436591017589953</c:v>
                  </c:pt>
                  <c:pt idx="2">
                    <c:v>5.344390461516995E-2</c:v>
                  </c:pt>
                  <c:pt idx="3">
                    <c:v>3.6112038895837847E-2</c:v>
                  </c:pt>
                  <c:pt idx="4">
                    <c:v>4.0951835418900233E-2</c:v>
                  </c:pt>
                  <c:pt idx="5">
                    <c:v>0.1295888116689963</c:v>
                  </c:pt>
                  <c:pt idx="6">
                    <c:v>0.12816137510496636</c:v>
                  </c:pt>
                  <c:pt idx="7">
                    <c:v>4.8014619896809815E-2</c:v>
                  </c:pt>
                  <c:pt idx="8">
                    <c:v>0.10212851169816493</c:v>
                  </c:pt>
                  <c:pt idx="9">
                    <c:v>3.1355946477437842E-2</c:v>
                  </c:pt>
                  <c:pt idx="10">
                    <c:v>5.0007724725771162E-2</c:v>
                  </c:pt>
                  <c:pt idx="11">
                    <c:v>2.2825884790290664E-2</c:v>
                  </c:pt>
                  <c:pt idx="12">
                    <c:v>5.3245704323675938E-2</c:v>
                  </c:pt>
                </c:numCache>
              </c:numRef>
            </c:plus>
            <c:minus>
              <c:numRef>
                <c:f>'[1]2015 tab'!$M$60:$M$72</c:f>
                <c:numCache>
                  <c:formatCode>General</c:formatCode>
                  <c:ptCount val="13"/>
                  <c:pt idx="0">
                    <c:v>0.26227735231557486</c:v>
                  </c:pt>
                  <c:pt idx="1">
                    <c:v>0.14436591017589953</c:v>
                  </c:pt>
                  <c:pt idx="2">
                    <c:v>5.344390461516995E-2</c:v>
                  </c:pt>
                  <c:pt idx="3">
                    <c:v>3.6112038895837847E-2</c:v>
                  </c:pt>
                  <c:pt idx="4">
                    <c:v>4.0951835418900233E-2</c:v>
                  </c:pt>
                  <c:pt idx="5">
                    <c:v>0.1295888116689963</c:v>
                  </c:pt>
                  <c:pt idx="6">
                    <c:v>0.12816137510496636</c:v>
                  </c:pt>
                  <c:pt idx="7">
                    <c:v>4.8014619896809815E-2</c:v>
                  </c:pt>
                  <c:pt idx="8">
                    <c:v>0.10212851169816493</c:v>
                  </c:pt>
                  <c:pt idx="9">
                    <c:v>3.1355946477437842E-2</c:v>
                  </c:pt>
                  <c:pt idx="10">
                    <c:v>5.0007724725771162E-2</c:v>
                  </c:pt>
                  <c:pt idx="11">
                    <c:v>2.2825884790290664E-2</c:v>
                  </c:pt>
                  <c:pt idx="12">
                    <c:v>5.3245704323675938E-2</c:v>
                  </c:pt>
                </c:numCache>
              </c:numRef>
            </c:minus>
            <c:spPr>
              <a:ln w="19050">
                <a:solidFill>
                  <a:srgbClr val="FF0000"/>
                </a:solidFill>
              </a:ln>
            </c:spPr>
          </c:errBars>
          <c:cat>
            <c:strRef>
              <c:f>'[1]2015 tab'!$A$77:$A$89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'[1]2015 tab'!$E$60:$E$72</c:f>
              <c:numCache>
                <c:formatCode>General</c:formatCode>
                <c:ptCount val="13"/>
                <c:pt idx="0">
                  <c:v>0.22840848821610951</c:v>
                </c:pt>
                <c:pt idx="1">
                  <c:v>0.12145530391085523</c:v>
                </c:pt>
                <c:pt idx="2">
                  <c:v>7.7724286177371621E-2</c:v>
                </c:pt>
                <c:pt idx="3">
                  <c:v>2.2030428085746928E-2</c:v>
                </c:pt>
                <c:pt idx="4">
                  <c:v>2.7128721403184088E-2</c:v>
                </c:pt>
                <c:pt idx="5">
                  <c:v>0.10505280409554167</c:v>
                </c:pt>
                <c:pt idx="6">
                  <c:v>0.18821660700024739</c:v>
                </c:pt>
                <c:pt idx="7">
                  <c:v>3.116280701984387E-2</c:v>
                </c:pt>
                <c:pt idx="8">
                  <c:v>7.8583267486839151E-2</c:v>
                </c:pt>
                <c:pt idx="9">
                  <c:v>3.3702809291309907E-2</c:v>
                </c:pt>
                <c:pt idx="10">
                  <c:v>1.8236017742958743E-2</c:v>
                </c:pt>
                <c:pt idx="11">
                  <c:v>6.1435306776728123E-3</c:v>
                </c:pt>
                <c:pt idx="12">
                  <c:v>6.2152703558290147E-2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BA-4F66-A744-722800DE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688064"/>
        <c:axId val="123689600"/>
      </c:barChart>
      <c:catAx>
        <c:axId val="12368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23689600"/>
        <c:crosses val="autoZero"/>
        <c:auto val="1"/>
        <c:lblAlgn val="ctr"/>
        <c:lblOffset val="100"/>
        <c:noMultiLvlLbl val="0"/>
      </c:catAx>
      <c:valAx>
        <c:axId val="1236896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3688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'[1]evol pluriannuelle'!$V$2</c:f>
              <c:strCache>
                <c:ptCount val="1"/>
                <c:pt idx="0">
                  <c:v>Déchets Putrescibles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pluriannuelle'!$X$2:$AE$2</c:f>
              <c:numCache>
                <c:formatCode>General</c:formatCode>
                <c:ptCount val="8"/>
                <c:pt idx="0">
                  <c:v>0.95467802088289799</c:v>
                </c:pt>
                <c:pt idx="1">
                  <c:v>0.53167433216294124</c:v>
                </c:pt>
                <c:pt idx="2">
                  <c:v>1.0960670847666789</c:v>
                </c:pt>
                <c:pt idx="3">
                  <c:v>1.2247213398126069</c:v>
                </c:pt>
                <c:pt idx="4">
                  <c:v>1.0701222340738721</c:v>
                </c:pt>
                <c:pt idx="5">
                  <c:v>1.0377154651890959</c:v>
                </c:pt>
                <c:pt idx="6">
                  <c:v>1.0850215231119071</c:v>
                </c:pt>
                <c:pt idx="7">
                  <c:v>1.1081804907501902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D-4723-913B-ACBFD27527F6}"/>
            </c:ext>
          </c:extLst>
        </c:ser>
        <c:ser>
          <c:idx val="1"/>
          <c:order val="1"/>
          <c:tx>
            <c:strRef>
              <c:f>'[1]evol pluriannuelle'!$V$3</c:f>
              <c:strCache>
                <c:ptCount val="1"/>
                <c:pt idx="0">
                  <c:v>Papiers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pluriannuelle'!$X$3:$AE$3</c:f>
              <c:numCache>
                <c:formatCode>General</c:formatCode>
                <c:ptCount val="8"/>
                <c:pt idx="0">
                  <c:v>1.3760411099927266</c:v>
                </c:pt>
                <c:pt idx="1">
                  <c:v>1.3532501276436075</c:v>
                </c:pt>
                <c:pt idx="2">
                  <c:v>0.98585190294398561</c:v>
                </c:pt>
                <c:pt idx="3">
                  <c:v>0.7411230743147228</c:v>
                </c:pt>
                <c:pt idx="4">
                  <c:v>0.94728463315312039</c:v>
                </c:pt>
                <c:pt idx="5">
                  <c:v>0.81915384007687864</c:v>
                </c:pt>
                <c:pt idx="6">
                  <c:v>0.77729531187495715</c:v>
                </c:pt>
                <c:pt idx="7">
                  <c:v>0.74856224621133283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D-4723-913B-ACBFD27527F6}"/>
            </c:ext>
          </c:extLst>
        </c:ser>
        <c:ser>
          <c:idx val="2"/>
          <c:order val="2"/>
          <c:tx>
            <c:strRef>
              <c:f>'[1]evol pluriannuelle'!$V$4</c:f>
              <c:strCache>
                <c:ptCount val="1"/>
                <c:pt idx="0">
                  <c:v>Cartons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pluriannuelle'!$X$4:$AE$4</c:f>
              <c:numCache>
                <c:formatCode>General</c:formatCode>
                <c:ptCount val="8"/>
                <c:pt idx="0">
                  <c:v>0.754838991915188</c:v>
                </c:pt>
                <c:pt idx="1">
                  <c:v>0.99354026606184975</c:v>
                </c:pt>
                <c:pt idx="2">
                  <c:v>1.1991003211091291</c:v>
                </c:pt>
                <c:pt idx="3">
                  <c:v>0.98279153704876576</c:v>
                </c:pt>
                <c:pt idx="4">
                  <c:v>0.97115606330944104</c:v>
                </c:pt>
                <c:pt idx="5">
                  <c:v>0.97087713169543466</c:v>
                </c:pt>
                <c:pt idx="6">
                  <c:v>1.1276956888601919</c:v>
                </c:pt>
                <c:pt idx="7">
                  <c:v>0.88812666604717105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FD-4723-913B-ACBFD27527F6}"/>
            </c:ext>
          </c:extLst>
        </c:ser>
        <c:ser>
          <c:idx val="3"/>
          <c:order val="3"/>
          <c:tx>
            <c:strRef>
              <c:f>'[1]evol pluriannuelle'!$V$5</c:f>
              <c:strCache>
                <c:ptCount val="1"/>
                <c:pt idx="0">
                  <c:v>Composites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pluriannuelle'!$X$5:$AE$5</c:f>
              <c:numCache>
                <c:formatCode>General</c:formatCode>
                <c:ptCount val="8"/>
                <c:pt idx="0">
                  <c:v>0.27909362126548598</c:v>
                </c:pt>
                <c:pt idx="1">
                  <c:v>6.5521646831076849E-2</c:v>
                </c:pt>
                <c:pt idx="2">
                  <c:v>0.65521646831076852</c:v>
                </c:pt>
                <c:pt idx="3">
                  <c:v>1.1895938633240903</c:v>
                </c:pt>
                <c:pt idx="4">
                  <c:v>1.9725781965379707</c:v>
                </c:pt>
                <c:pt idx="5">
                  <c:v>1.3506006689077574</c:v>
                </c:pt>
                <c:pt idx="6">
                  <c:v>1.48739553482285</c:v>
                </c:pt>
                <c:pt idx="7">
                  <c:v>1.4512998036750935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FD-4723-913B-ACBFD27527F6}"/>
            </c:ext>
          </c:extLst>
        </c:ser>
        <c:ser>
          <c:idx val="4"/>
          <c:order val="4"/>
          <c:tx>
            <c:strRef>
              <c:f>'[1]evol pluriannuelle'!$V$6</c:f>
              <c:strCache>
                <c:ptCount val="1"/>
                <c:pt idx="0">
                  <c:v>Textiles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pluriannuelle'!$X$6:$AE$6</c:f>
              <c:numCache>
                <c:formatCode>General</c:formatCode>
                <c:ptCount val="8"/>
                <c:pt idx="0">
                  <c:v>1.0762836868674139</c:v>
                </c:pt>
                <c:pt idx="1">
                  <c:v>0.66641972712072595</c:v>
                </c:pt>
                <c:pt idx="2">
                  <c:v>0.88855963616096789</c:v>
                </c:pt>
                <c:pt idx="3">
                  <c:v>1.2042934119930566</c:v>
                </c:pt>
                <c:pt idx="4">
                  <c:v>0.88746713831832436</c:v>
                </c:pt>
                <c:pt idx="5">
                  <c:v>1.3735433317299794</c:v>
                </c:pt>
                <c:pt idx="6">
                  <c:v>0.90343306780953203</c:v>
                </c:pt>
                <c:pt idx="7">
                  <c:v>0.85967566728990275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FD-4723-913B-ACBFD27527F6}"/>
            </c:ext>
          </c:extLst>
        </c:ser>
        <c:ser>
          <c:idx val="5"/>
          <c:order val="5"/>
          <c:tx>
            <c:strRef>
              <c:f>'[1]evol pluriannuelle'!$V$7</c:f>
              <c:strCache>
                <c:ptCount val="1"/>
                <c:pt idx="0">
                  <c:v>Textiles sanitaires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pluriannuelle'!$X$7:$AE$7</c:f>
              <c:numCache>
                <c:formatCode>General</c:formatCode>
                <c:ptCount val="8"/>
                <c:pt idx="0">
                  <c:v>0.88188069692832505</c:v>
                </c:pt>
                <c:pt idx="1">
                  <c:v>1.2459816277015927</c:v>
                </c:pt>
                <c:pt idx="2">
                  <c:v>0.81911755154456556</c:v>
                </c:pt>
                <c:pt idx="3">
                  <c:v>1.2905616350857461</c:v>
                </c:pt>
                <c:pt idx="4">
                  <c:v>0.84896063556134271</c:v>
                </c:pt>
                <c:pt idx="5">
                  <c:v>0.85443993326206091</c:v>
                </c:pt>
                <c:pt idx="6">
                  <c:v>1.059057919916367</c:v>
                </c:pt>
                <c:pt idx="7">
                  <c:v>1.2196299191994813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FD-4723-913B-ACBFD27527F6}"/>
            </c:ext>
          </c:extLst>
        </c:ser>
        <c:ser>
          <c:idx val="6"/>
          <c:order val="6"/>
          <c:tx>
            <c:strRef>
              <c:f>'[1]evol pluriannuelle'!$V$8</c:f>
              <c:strCache>
                <c:ptCount val="1"/>
                <c:pt idx="0">
                  <c:v>Plastiques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pluriannuelle'!$X$8:$AE$8</c:f>
              <c:numCache>
                <c:formatCode>General</c:formatCode>
                <c:ptCount val="8"/>
                <c:pt idx="0">
                  <c:v>1.0636325983151702</c:v>
                </c:pt>
                <c:pt idx="1">
                  <c:v>1.5600741916990686</c:v>
                </c:pt>
                <c:pt idx="2">
                  <c:v>0.84997145616707892</c:v>
                </c:pt>
                <c:pt idx="3">
                  <c:v>0.71349348548491909</c:v>
                </c:pt>
                <c:pt idx="4">
                  <c:v>0.8451674767391274</c:v>
                </c:pt>
                <c:pt idx="5">
                  <c:v>0.97430082118004446</c:v>
                </c:pt>
                <c:pt idx="6">
                  <c:v>0.99335997041459068</c:v>
                </c:pt>
                <c:pt idx="7">
                  <c:v>1.0192533087462241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FD-4723-913B-ACBFD27527F6}"/>
            </c:ext>
          </c:extLst>
        </c:ser>
        <c:ser>
          <c:idx val="7"/>
          <c:order val="7"/>
          <c:tx>
            <c:strRef>
              <c:f>'[1]evol pluriannuelle'!$V$9</c:f>
              <c:strCache>
                <c:ptCount val="1"/>
                <c:pt idx="0">
                  <c:v>Combustibles non classés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pluriannuelle'!$X$9:$AE$9</c:f>
              <c:numCache>
                <c:formatCode>General</c:formatCode>
                <c:ptCount val="8"/>
                <c:pt idx="0">
                  <c:v>0.42045152004972525</c:v>
                </c:pt>
                <c:pt idx="1">
                  <c:v>0.27493636422034956</c:v>
                </c:pt>
                <c:pt idx="2">
                  <c:v>1.4357787909284923</c:v>
                </c:pt>
                <c:pt idx="3">
                  <c:v>1.162615762448326</c:v>
                </c:pt>
                <c:pt idx="4">
                  <c:v>1.2438863117934742</c:v>
                </c:pt>
                <c:pt idx="5">
                  <c:v>1.3698771266414995</c:v>
                </c:pt>
                <c:pt idx="6">
                  <c:v>1.0924541239181336</c:v>
                </c:pt>
                <c:pt idx="7">
                  <c:v>0.97677763316013588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FD-4723-913B-ACBFD27527F6}"/>
            </c:ext>
          </c:extLst>
        </c:ser>
        <c:ser>
          <c:idx val="8"/>
          <c:order val="8"/>
          <c:tx>
            <c:strRef>
              <c:f>'[1]evol pluriannuelle'!$V$10</c:f>
              <c:strCache>
                <c:ptCount val="1"/>
                <c:pt idx="0">
                  <c:v>Verre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pluriannuelle'!$X$10:$AE$10</c:f>
              <c:numCache>
                <c:formatCode>General</c:formatCode>
                <c:ptCount val="8"/>
                <c:pt idx="0">
                  <c:v>1.0461567868525459</c:v>
                </c:pt>
                <c:pt idx="1">
                  <c:v>0.81895156200241825</c:v>
                </c:pt>
                <c:pt idx="2">
                  <c:v>0.96262727463442144</c:v>
                </c:pt>
                <c:pt idx="3">
                  <c:v>0.99837741070209585</c:v>
                </c:pt>
                <c:pt idx="4">
                  <c:v>1.1259659580180157</c:v>
                </c:pt>
                <c:pt idx="5">
                  <c:v>1.0750723293304336</c:v>
                </c:pt>
                <c:pt idx="6">
                  <c:v>0.97284867846006884</c:v>
                </c:pt>
                <c:pt idx="7">
                  <c:v>1.1675068809808993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FD-4723-913B-ACBFD27527F6}"/>
            </c:ext>
          </c:extLst>
        </c:ser>
        <c:ser>
          <c:idx val="9"/>
          <c:order val="9"/>
          <c:tx>
            <c:strRef>
              <c:f>'[1]evol pluriannuelle'!$V$11</c:f>
              <c:strCache>
                <c:ptCount val="1"/>
                <c:pt idx="0">
                  <c:v>Métaux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pluriannuelle'!$X$11:$AE$11</c:f>
              <c:numCache>
                <c:formatCode>General</c:formatCode>
                <c:ptCount val="8"/>
                <c:pt idx="0">
                  <c:v>0.84557667782538537</c:v>
                </c:pt>
                <c:pt idx="1">
                  <c:v>0.93925883657031928</c:v>
                </c:pt>
                <c:pt idx="2">
                  <c:v>0.99002958449303924</c:v>
                </c:pt>
                <c:pt idx="3">
                  <c:v>0.90843491528471898</c:v>
                </c:pt>
                <c:pt idx="4">
                  <c:v>0.95280297811404246</c:v>
                </c:pt>
                <c:pt idx="5">
                  <c:v>1.325811283187992</c:v>
                </c:pt>
                <c:pt idx="6">
                  <c:v>1.0380857245245019</c:v>
                </c:pt>
                <c:pt idx="7">
                  <c:v>0.87086396312318248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FD-4723-913B-ACBFD27527F6}"/>
            </c:ext>
          </c:extLst>
        </c:ser>
        <c:ser>
          <c:idx val="10"/>
          <c:order val="10"/>
          <c:tx>
            <c:strRef>
              <c:f>'[1]evol pluriannuelle'!$V$12</c:f>
              <c:strCache>
                <c:ptCount val="1"/>
                <c:pt idx="0">
                  <c:v>Incombustibles non classés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pluriannuelle'!$X$12:$AE$12</c:f>
              <c:numCache>
                <c:formatCode>General</c:formatCode>
                <c:ptCount val="8"/>
                <c:pt idx="0">
                  <c:v>1.1267845800212222</c:v>
                </c:pt>
                <c:pt idx="1">
                  <c:v>0.98181917169661337</c:v>
                </c:pt>
                <c:pt idx="2">
                  <c:v>0.81350731369147966</c:v>
                </c:pt>
                <c:pt idx="3">
                  <c:v>1.0800192072250543</c:v>
                </c:pt>
                <c:pt idx="4">
                  <c:v>1.3432171200232681</c:v>
                </c:pt>
                <c:pt idx="5">
                  <c:v>0.83992947510865701</c:v>
                </c:pt>
                <c:pt idx="6">
                  <c:v>0.81472313223370574</c:v>
                </c:pt>
                <c:pt idx="7">
                  <c:v>0.88825367232983443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FD-4723-913B-ACBFD27527F6}"/>
            </c:ext>
          </c:extLst>
        </c:ser>
        <c:ser>
          <c:idx val="11"/>
          <c:order val="11"/>
          <c:tx>
            <c:strRef>
              <c:f>'[1]evol pluriannuelle'!$V$13</c:f>
              <c:strCache>
                <c:ptCount val="1"/>
                <c:pt idx="0">
                  <c:v>Déchets ménagers spéciaux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pluriannuelle'!$X$13:$AE$13</c:f>
              <c:numCache>
                <c:formatCode>General</c:formatCode>
                <c:ptCount val="8"/>
                <c:pt idx="0">
                  <c:v>0.65753906005568008</c:v>
                </c:pt>
                <c:pt idx="1">
                  <c:v>0.43835937337045339</c:v>
                </c:pt>
                <c:pt idx="2">
                  <c:v>1.97261718016704</c:v>
                </c:pt>
                <c:pt idx="3">
                  <c:v>1.4246679634539734</c:v>
                </c:pt>
                <c:pt idx="4">
                  <c:v>0.76712890339829343</c:v>
                </c:pt>
                <c:pt idx="5">
                  <c:v>0.79004029428282252</c:v>
                </c:pt>
                <c:pt idx="6">
                  <c:v>0.94964722527173762</c:v>
                </c:pt>
                <c:pt idx="7">
                  <c:v>0.6732685645367027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FD-4723-913B-ACBFD27527F6}"/>
            </c:ext>
          </c:extLst>
        </c:ser>
        <c:ser>
          <c:idx val="12"/>
          <c:order val="12"/>
          <c:tx>
            <c:strRef>
              <c:f>'[1]evol pluriannuelle'!$V$14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pluriannuelle'!$X$14:$AE$14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FD-4723-913B-ACBFD27527F6}"/>
            </c:ext>
          </c:extLst>
        </c:ser>
        <c:ser>
          <c:idx val="13"/>
          <c:order val="13"/>
          <c:tx>
            <c:strRef>
              <c:f>'[1]evol pluriannuelle'!$V$15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pluriannuelle'!$X$15:$AE$15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FD-4723-913B-ACBFD2752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01472"/>
        <c:axId val="143003008"/>
      </c:lineChart>
      <c:catAx>
        <c:axId val="14300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3003008"/>
        <c:crosses val="autoZero"/>
        <c:auto val="1"/>
        <c:lblAlgn val="ctr"/>
        <c:lblOffset val="100"/>
        <c:noMultiLvlLbl val="0"/>
      </c:catAx>
      <c:valAx>
        <c:axId val="143003008"/>
        <c:scaling>
          <c:orientation val="minMax"/>
          <c:max val="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001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Profils stabilisés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7480053365422343E-2"/>
          <c:y val="0.12702856439930885"/>
          <c:w val="0.89546492734919769"/>
          <c:h val="0.73243245548929781"/>
        </c:manualLayout>
      </c:layout>
      <c:lineChart>
        <c:grouping val="standard"/>
        <c:varyColors val="0"/>
        <c:ser>
          <c:idx val="2"/>
          <c:order val="0"/>
          <c:tx>
            <c:strRef>
              <c:f>'[1]evol pluriannuelle'!$V$4</c:f>
              <c:strCache>
                <c:ptCount val="1"/>
                <c:pt idx="0">
                  <c:v>Cartons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pluriannuelle'!$X$4:$AE$4</c:f>
              <c:numCache>
                <c:formatCode>General</c:formatCode>
                <c:ptCount val="8"/>
                <c:pt idx="0">
                  <c:v>0.754838991915188</c:v>
                </c:pt>
                <c:pt idx="1">
                  <c:v>0.99354026606184975</c:v>
                </c:pt>
                <c:pt idx="2">
                  <c:v>1.1991003211091291</c:v>
                </c:pt>
                <c:pt idx="3">
                  <c:v>0.98279153704876576</c:v>
                </c:pt>
                <c:pt idx="4">
                  <c:v>0.97115606330944104</c:v>
                </c:pt>
                <c:pt idx="5">
                  <c:v>0.97087713169543466</c:v>
                </c:pt>
                <c:pt idx="6">
                  <c:v>1.1276956888601919</c:v>
                </c:pt>
                <c:pt idx="7">
                  <c:v>0.88812666604717105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9-41AE-B176-872204C78260}"/>
            </c:ext>
          </c:extLst>
        </c:ser>
        <c:ser>
          <c:idx val="5"/>
          <c:order val="1"/>
          <c:tx>
            <c:strRef>
              <c:f>'[1]evol pluriannuelle'!$V$7</c:f>
              <c:strCache>
                <c:ptCount val="1"/>
                <c:pt idx="0">
                  <c:v>Textiles sanitaires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pluriannuelle'!$X$7:$AE$7</c:f>
              <c:numCache>
                <c:formatCode>General</c:formatCode>
                <c:ptCount val="8"/>
                <c:pt idx="0">
                  <c:v>0.88188069692832505</c:v>
                </c:pt>
                <c:pt idx="1">
                  <c:v>1.2459816277015927</c:v>
                </c:pt>
                <c:pt idx="2">
                  <c:v>0.81911755154456556</c:v>
                </c:pt>
                <c:pt idx="3">
                  <c:v>1.2905616350857461</c:v>
                </c:pt>
                <c:pt idx="4">
                  <c:v>0.84896063556134271</c:v>
                </c:pt>
                <c:pt idx="5">
                  <c:v>0.85443993326206091</c:v>
                </c:pt>
                <c:pt idx="6">
                  <c:v>1.059057919916367</c:v>
                </c:pt>
                <c:pt idx="7">
                  <c:v>1.2196299191994813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9-41AE-B176-872204C78260}"/>
            </c:ext>
          </c:extLst>
        </c:ser>
        <c:ser>
          <c:idx val="8"/>
          <c:order val="2"/>
          <c:tx>
            <c:strRef>
              <c:f>'[1]evol pluriannuelle'!$V$10</c:f>
              <c:strCache>
                <c:ptCount val="1"/>
                <c:pt idx="0">
                  <c:v>Verre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pluriannuelle'!$X$10:$AE$10</c:f>
              <c:numCache>
                <c:formatCode>General</c:formatCode>
                <c:ptCount val="8"/>
                <c:pt idx="0">
                  <c:v>1.0461567868525459</c:v>
                </c:pt>
                <c:pt idx="1">
                  <c:v>0.81895156200241825</c:v>
                </c:pt>
                <c:pt idx="2">
                  <c:v>0.96262727463442144</c:v>
                </c:pt>
                <c:pt idx="3">
                  <c:v>0.99837741070209585</c:v>
                </c:pt>
                <c:pt idx="4">
                  <c:v>1.1259659580180157</c:v>
                </c:pt>
                <c:pt idx="5">
                  <c:v>1.0750723293304336</c:v>
                </c:pt>
                <c:pt idx="6">
                  <c:v>0.97284867846006884</c:v>
                </c:pt>
                <c:pt idx="7">
                  <c:v>1.1675068809808993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9-41AE-B176-872204C78260}"/>
            </c:ext>
          </c:extLst>
        </c:ser>
        <c:ser>
          <c:idx val="10"/>
          <c:order val="3"/>
          <c:tx>
            <c:strRef>
              <c:f>'[1]evol pluriannuelle'!$V$12</c:f>
              <c:strCache>
                <c:ptCount val="1"/>
                <c:pt idx="0">
                  <c:v>Incombustibles non classés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pluriannuelle'!$X$12:$AE$12</c:f>
              <c:numCache>
                <c:formatCode>General</c:formatCode>
                <c:ptCount val="8"/>
                <c:pt idx="0">
                  <c:v>1.1267845800212222</c:v>
                </c:pt>
                <c:pt idx="1">
                  <c:v>0.98181917169661337</c:v>
                </c:pt>
                <c:pt idx="2">
                  <c:v>0.81350731369147966</c:v>
                </c:pt>
                <c:pt idx="3">
                  <c:v>1.0800192072250543</c:v>
                </c:pt>
                <c:pt idx="4">
                  <c:v>1.3432171200232681</c:v>
                </c:pt>
                <c:pt idx="5">
                  <c:v>0.83992947510865701</c:v>
                </c:pt>
                <c:pt idx="6">
                  <c:v>0.81472313223370574</c:v>
                </c:pt>
                <c:pt idx="7">
                  <c:v>0.88825367232983443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9-41AE-B176-872204C78260}"/>
            </c:ext>
          </c:extLst>
        </c:ser>
        <c:ser>
          <c:idx val="0"/>
          <c:order val="4"/>
          <c:tx>
            <c:strRef>
              <c:f>'[1]evol pluriannuelle'!$V$2</c:f>
              <c:strCache>
                <c:ptCount val="1"/>
                <c:pt idx="0">
                  <c:v>Déchets Putrescibles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pluriannuelle'!$X$2:$AE$2</c:f>
              <c:numCache>
                <c:formatCode>General</c:formatCode>
                <c:ptCount val="8"/>
                <c:pt idx="0">
                  <c:v>0.95467802088289799</c:v>
                </c:pt>
                <c:pt idx="1">
                  <c:v>0.53167433216294124</c:v>
                </c:pt>
                <c:pt idx="2">
                  <c:v>1.0960670847666789</c:v>
                </c:pt>
                <c:pt idx="3">
                  <c:v>1.2247213398126069</c:v>
                </c:pt>
                <c:pt idx="4">
                  <c:v>1.0701222340738721</c:v>
                </c:pt>
                <c:pt idx="5">
                  <c:v>1.0377154651890959</c:v>
                </c:pt>
                <c:pt idx="6">
                  <c:v>1.0850215231119071</c:v>
                </c:pt>
                <c:pt idx="7">
                  <c:v>1.1081804907501902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9-41AE-B176-872204C78260}"/>
            </c:ext>
          </c:extLst>
        </c:ser>
        <c:ser>
          <c:idx val="1"/>
          <c:order val="5"/>
          <c:tx>
            <c:strRef>
              <c:f>'[1]evol pluriannuelle'!$V$8</c:f>
              <c:strCache>
                <c:ptCount val="1"/>
                <c:pt idx="0">
                  <c:v>Plastiques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pluriannuelle'!$X$8:$AE$8</c:f>
              <c:numCache>
                <c:formatCode>General</c:formatCode>
                <c:ptCount val="8"/>
                <c:pt idx="0">
                  <c:v>1.0636325983151702</c:v>
                </c:pt>
                <c:pt idx="1">
                  <c:v>1.5600741916990686</c:v>
                </c:pt>
                <c:pt idx="2">
                  <c:v>0.84997145616707892</c:v>
                </c:pt>
                <c:pt idx="3">
                  <c:v>0.71349348548491909</c:v>
                </c:pt>
                <c:pt idx="4">
                  <c:v>0.8451674767391274</c:v>
                </c:pt>
                <c:pt idx="5">
                  <c:v>0.97430082118004446</c:v>
                </c:pt>
                <c:pt idx="6">
                  <c:v>0.99335997041459068</c:v>
                </c:pt>
                <c:pt idx="7">
                  <c:v>1.0192533087462241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9-41AE-B176-872204C7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560064"/>
        <c:axId val="143574144"/>
      </c:lineChart>
      <c:catAx>
        <c:axId val="143560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3574144"/>
        <c:crosses val="autoZero"/>
        <c:auto val="1"/>
        <c:lblAlgn val="ctr"/>
        <c:lblOffset val="100"/>
        <c:noMultiLvlLbl val="0"/>
      </c:catAx>
      <c:valAx>
        <c:axId val="143574144"/>
        <c:scaling>
          <c:orientation val="minMax"/>
          <c:max val="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560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199803043532875"/>
          <c:y val="2.0122760563982003E-2"/>
          <c:w val="0.23585026589388189"/>
          <c:h val="0.3344815130921624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Profils non stabilisés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280066651419724E-2"/>
          <c:y val="0.12156716774039608"/>
          <c:w val="0.90006207730257781"/>
          <c:h val="0.76672134165048234"/>
        </c:manualLayout>
      </c:layout>
      <c:lineChart>
        <c:grouping val="standard"/>
        <c:varyColors val="0"/>
        <c:ser>
          <c:idx val="3"/>
          <c:order val="0"/>
          <c:tx>
            <c:strRef>
              <c:f>'[1]evol pluriannuelle'!$V$5</c:f>
              <c:strCache>
                <c:ptCount val="1"/>
                <c:pt idx="0">
                  <c:v>Composites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pluriannuelle'!$X$5:$AE$5</c:f>
              <c:numCache>
                <c:formatCode>General</c:formatCode>
                <c:ptCount val="8"/>
                <c:pt idx="0">
                  <c:v>0.27909362126548598</c:v>
                </c:pt>
                <c:pt idx="1">
                  <c:v>6.5521646831076849E-2</c:v>
                </c:pt>
                <c:pt idx="2">
                  <c:v>0.65521646831076852</c:v>
                </c:pt>
                <c:pt idx="3">
                  <c:v>1.1895938633240903</c:v>
                </c:pt>
                <c:pt idx="4">
                  <c:v>1.9725781965379707</c:v>
                </c:pt>
                <c:pt idx="5">
                  <c:v>1.3506006689077574</c:v>
                </c:pt>
                <c:pt idx="6">
                  <c:v>1.48739553482285</c:v>
                </c:pt>
                <c:pt idx="7">
                  <c:v>1.4512998036750935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0-4CEC-B04B-C88A80DDD958}"/>
            </c:ext>
          </c:extLst>
        </c:ser>
        <c:ser>
          <c:idx val="11"/>
          <c:order val="1"/>
          <c:tx>
            <c:strRef>
              <c:f>'[1]evol pluriannuelle'!$V$13</c:f>
              <c:strCache>
                <c:ptCount val="1"/>
                <c:pt idx="0">
                  <c:v>Déchets ménagers spéciaux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pluriannuelle'!$X$13:$AE$13</c:f>
              <c:numCache>
                <c:formatCode>General</c:formatCode>
                <c:ptCount val="8"/>
                <c:pt idx="0">
                  <c:v>0.65753906005568008</c:v>
                </c:pt>
                <c:pt idx="1">
                  <c:v>0.43835937337045339</c:v>
                </c:pt>
                <c:pt idx="2">
                  <c:v>1.97261718016704</c:v>
                </c:pt>
                <c:pt idx="3">
                  <c:v>1.4246679634539734</c:v>
                </c:pt>
                <c:pt idx="4">
                  <c:v>0.76712890339829343</c:v>
                </c:pt>
                <c:pt idx="5">
                  <c:v>0.79004029428282252</c:v>
                </c:pt>
                <c:pt idx="6">
                  <c:v>0.94964722527173762</c:v>
                </c:pt>
                <c:pt idx="7">
                  <c:v>0.6732685645367027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0-4CEC-B04B-C88A80DDD958}"/>
            </c:ext>
          </c:extLst>
        </c:ser>
        <c:ser>
          <c:idx val="1"/>
          <c:order val="2"/>
          <c:tx>
            <c:strRef>
              <c:f>'[1]evol pluriannuelle'!$V$6</c:f>
              <c:strCache>
                <c:ptCount val="1"/>
                <c:pt idx="0">
                  <c:v>Textiles</c:v>
                </c:pt>
              </c:strCache>
            </c:strRef>
          </c:tx>
          <c:marker>
            <c:symbol val="none"/>
          </c:marker>
          <c:val>
            <c:numRef>
              <c:f>'[1]evol pluriannuelle'!$X$6:$AE$6</c:f>
              <c:numCache>
                <c:formatCode>General</c:formatCode>
                <c:ptCount val="8"/>
                <c:pt idx="0">
                  <c:v>1.0762836868674139</c:v>
                </c:pt>
                <c:pt idx="1">
                  <c:v>0.66641972712072595</c:v>
                </c:pt>
                <c:pt idx="2">
                  <c:v>0.88855963616096789</c:v>
                </c:pt>
                <c:pt idx="3">
                  <c:v>1.2042934119930566</c:v>
                </c:pt>
                <c:pt idx="4">
                  <c:v>0.88746713831832436</c:v>
                </c:pt>
                <c:pt idx="5">
                  <c:v>1.3735433317299794</c:v>
                </c:pt>
                <c:pt idx="6">
                  <c:v>0.90343306780953203</c:v>
                </c:pt>
                <c:pt idx="7">
                  <c:v>0.85967566728990275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60-4CEC-B04B-C88A80DDD958}"/>
            </c:ext>
          </c:extLst>
        </c:ser>
        <c:ser>
          <c:idx val="2"/>
          <c:order val="3"/>
          <c:tx>
            <c:strRef>
              <c:f>'[1]evol pluriannuelle'!$V$11</c:f>
              <c:strCache>
                <c:ptCount val="1"/>
                <c:pt idx="0">
                  <c:v>Métaux</c:v>
                </c:pt>
              </c:strCache>
            </c:strRef>
          </c:tx>
          <c:marker>
            <c:symbol val="none"/>
          </c:marker>
          <c:val>
            <c:numRef>
              <c:f>'[1]evol pluriannuelle'!$X$11:$AE$11</c:f>
              <c:numCache>
                <c:formatCode>General</c:formatCode>
                <c:ptCount val="8"/>
                <c:pt idx="0">
                  <c:v>0.84557667782538537</c:v>
                </c:pt>
                <c:pt idx="1">
                  <c:v>0.93925883657031928</c:v>
                </c:pt>
                <c:pt idx="2">
                  <c:v>0.99002958449303924</c:v>
                </c:pt>
                <c:pt idx="3">
                  <c:v>0.90843491528471898</c:v>
                </c:pt>
                <c:pt idx="4">
                  <c:v>0.95280297811404246</c:v>
                </c:pt>
                <c:pt idx="5">
                  <c:v>1.325811283187992</c:v>
                </c:pt>
                <c:pt idx="6">
                  <c:v>1.0380857245245019</c:v>
                </c:pt>
                <c:pt idx="7">
                  <c:v>0.87086396312318248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60-4CEC-B04B-C88A80DDD958}"/>
            </c:ext>
          </c:extLst>
        </c:ser>
        <c:ser>
          <c:idx val="4"/>
          <c:order val="4"/>
          <c:tx>
            <c:strRef>
              <c:f>'[1]evol pluriannuelle'!$V$9</c:f>
              <c:strCache>
                <c:ptCount val="1"/>
                <c:pt idx="0">
                  <c:v>Combustibles non classés</c:v>
                </c:pt>
              </c:strCache>
            </c:strRef>
          </c:tx>
          <c:marker>
            <c:symbol val="none"/>
          </c:marker>
          <c:val>
            <c:numRef>
              <c:f>'[1]evol pluriannuelle'!$X$9:$AE$9</c:f>
              <c:numCache>
                <c:formatCode>General</c:formatCode>
                <c:ptCount val="8"/>
                <c:pt idx="0">
                  <c:v>0.42045152004972525</c:v>
                </c:pt>
                <c:pt idx="1">
                  <c:v>0.27493636422034956</c:v>
                </c:pt>
                <c:pt idx="2">
                  <c:v>1.4357787909284923</c:v>
                </c:pt>
                <c:pt idx="3">
                  <c:v>1.162615762448326</c:v>
                </c:pt>
                <c:pt idx="4">
                  <c:v>1.2438863117934742</c:v>
                </c:pt>
                <c:pt idx="5">
                  <c:v>1.3698771266414995</c:v>
                </c:pt>
                <c:pt idx="6">
                  <c:v>1.0924541239181336</c:v>
                </c:pt>
                <c:pt idx="7">
                  <c:v>0.97677763316013588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60-4CEC-B04B-C88A80DD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18816"/>
        <c:axId val="143620352"/>
      </c:lineChart>
      <c:catAx>
        <c:axId val="14361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43620352"/>
        <c:crosses val="autoZero"/>
        <c:auto val="1"/>
        <c:lblAlgn val="ctr"/>
        <c:lblOffset val="100"/>
        <c:noMultiLvlLbl val="0"/>
      </c:catAx>
      <c:valAx>
        <c:axId val="143620352"/>
        <c:scaling>
          <c:orientation val="minMax"/>
          <c:max val="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618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608027212366393"/>
          <c:y val="0.60097269659474728"/>
          <c:w val="0.33469801751959438"/>
          <c:h val="0.32062474008930864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Profils en baisse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280066651419724E-2"/>
          <c:y val="0.12156716774039608"/>
          <c:w val="0.90006207730257781"/>
          <c:h val="0.66685864266967321"/>
        </c:manualLayout>
      </c:layout>
      <c:lineChart>
        <c:grouping val="standard"/>
        <c:varyColors val="0"/>
        <c:ser>
          <c:idx val="1"/>
          <c:order val="0"/>
          <c:tx>
            <c:strRef>
              <c:f>'[1]evol pluriannuelle'!$V$3</c:f>
              <c:strCache>
                <c:ptCount val="1"/>
                <c:pt idx="0">
                  <c:v>Papiers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pluriannuelle'!$X$3:$AE$3</c:f>
              <c:numCache>
                <c:formatCode>General</c:formatCode>
                <c:ptCount val="8"/>
                <c:pt idx="0">
                  <c:v>1.3760411099927266</c:v>
                </c:pt>
                <c:pt idx="1">
                  <c:v>1.3532501276436075</c:v>
                </c:pt>
                <c:pt idx="2">
                  <c:v>0.98585190294398561</c:v>
                </c:pt>
                <c:pt idx="3">
                  <c:v>0.7411230743147228</c:v>
                </c:pt>
                <c:pt idx="4">
                  <c:v>0.94728463315312039</c:v>
                </c:pt>
                <c:pt idx="5">
                  <c:v>0.81915384007687864</c:v>
                </c:pt>
                <c:pt idx="6">
                  <c:v>0.77729531187495715</c:v>
                </c:pt>
                <c:pt idx="7">
                  <c:v>0.74856224621133283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1-4200-816D-E239C3AF2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52352"/>
        <c:axId val="143653888"/>
      </c:lineChart>
      <c:catAx>
        <c:axId val="14365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43653888"/>
        <c:crosses val="autoZero"/>
        <c:auto val="1"/>
        <c:lblAlgn val="ctr"/>
        <c:lblOffset val="100"/>
        <c:noMultiLvlLbl val="0"/>
      </c:catAx>
      <c:valAx>
        <c:axId val="143653888"/>
        <c:scaling>
          <c:orientation val="minMax"/>
          <c:max val="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652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358603514809611"/>
          <c:y val="0.64599434161639246"/>
          <c:w val="0.26277634382839077"/>
          <c:h val="0.1027300678324300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Profils en hausse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4280066651419724E-2"/>
          <c:y val="0.12156716774039608"/>
          <c:w val="0.90006207730257781"/>
          <c:h val="0.66685864266967321"/>
        </c:manualLayout>
      </c:layout>
      <c:lineChart>
        <c:grouping val="standard"/>
        <c:varyColors val="0"/>
        <c:ser>
          <c:idx val="4"/>
          <c:order val="0"/>
          <c:tx>
            <c:strRef>
              <c:f>'[1]evol pluriannuelle'!$V$6</c:f>
              <c:strCache>
                <c:ptCount val="1"/>
                <c:pt idx="0">
                  <c:v>Textiles</c:v>
                </c:pt>
              </c:strCache>
            </c:strRef>
          </c:tx>
          <c:marker>
            <c:symbol val="none"/>
          </c:marker>
          <c:cat>
            <c:strRef>
              <c:f>'[1]evol pluriannuelle'!$X$1:$AD$1</c:f>
              <c:strCache>
                <c:ptCount val="7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</c:strCache>
            </c:strRef>
          </c:cat>
          <c:val>
            <c:numRef>
              <c:f>'[1]evol pluriannuelle'!$X$6:$AD$6</c:f>
              <c:numCache>
                <c:formatCode>General</c:formatCode>
                <c:ptCount val="7"/>
                <c:pt idx="0">
                  <c:v>1.0762836868674139</c:v>
                </c:pt>
                <c:pt idx="1">
                  <c:v>0.66641972712072595</c:v>
                </c:pt>
                <c:pt idx="2">
                  <c:v>0.88855963616096789</c:v>
                </c:pt>
                <c:pt idx="3">
                  <c:v>1.2042934119930566</c:v>
                </c:pt>
                <c:pt idx="4">
                  <c:v>0.88746713831832436</c:v>
                </c:pt>
                <c:pt idx="5">
                  <c:v>1.3735433317299794</c:v>
                </c:pt>
                <c:pt idx="6">
                  <c:v>0.90343306780953203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9-4CDF-AA2B-395A5356969A}"/>
            </c:ext>
          </c:extLst>
        </c:ser>
        <c:ser>
          <c:idx val="7"/>
          <c:order val="1"/>
          <c:tx>
            <c:strRef>
              <c:f>'[1]evol pluriannuelle'!$V$9</c:f>
              <c:strCache>
                <c:ptCount val="1"/>
                <c:pt idx="0">
                  <c:v>Combustibles non classés</c:v>
                </c:pt>
              </c:strCache>
            </c:strRef>
          </c:tx>
          <c:marker>
            <c:symbol val="none"/>
          </c:marker>
          <c:cat>
            <c:strRef>
              <c:f>'[1]evol pluriannuelle'!$X$1:$AE$1</c:f>
              <c:strCache>
                <c:ptCount val="8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  <c:pt idx="7">
                  <c:v>valeur 2015/moyenne</c:v>
                </c:pt>
              </c:strCache>
            </c:strRef>
          </c:cat>
          <c:val>
            <c:numRef>
              <c:f>'[1]evol pluriannuelle'!$X$9:$AE$9</c:f>
              <c:numCache>
                <c:formatCode>General</c:formatCode>
                <c:ptCount val="8"/>
                <c:pt idx="0">
                  <c:v>0.42045152004972525</c:v>
                </c:pt>
                <c:pt idx="1">
                  <c:v>0.27493636422034956</c:v>
                </c:pt>
                <c:pt idx="2">
                  <c:v>1.4357787909284923</c:v>
                </c:pt>
                <c:pt idx="3">
                  <c:v>1.162615762448326</c:v>
                </c:pt>
                <c:pt idx="4">
                  <c:v>1.2438863117934742</c:v>
                </c:pt>
                <c:pt idx="5">
                  <c:v>1.3698771266414995</c:v>
                </c:pt>
                <c:pt idx="6">
                  <c:v>1.0924541239181336</c:v>
                </c:pt>
                <c:pt idx="7">
                  <c:v>0.97677763316013588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9-4CDF-AA2B-395A5356969A}"/>
            </c:ext>
          </c:extLst>
        </c:ser>
        <c:ser>
          <c:idx val="9"/>
          <c:order val="2"/>
          <c:tx>
            <c:strRef>
              <c:f>'[1]evol pluriannuelle'!$V$11</c:f>
              <c:strCache>
                <c:ptCount val="1"/>
                <c:pt idx="0">
                  <c:v>Métaux</c:v>
                </c:pt>
              </c:strCache>
            </c:strRef>
          </c:tx>
          <c:marker>
            <c:symbol val="none"/>
          </c:marker>
          <c:cat>
            <c:strRef>
              <c:f>'[1]evol pluriannuelle'!$X$1:$AD$1</c:f>
              <c:strCache>
                <c:ptCount val="7"/>
                <c:pt idx="0">
                  <c:v>valeur 2007/moyenne</c:v>
                </c:pt>
                <c:pt idx="1">
                  <c:v>valeur 2008/moyenne</c:v>
                </c:pt>
                <c:pt idx="2">
                  <c:v>valeur 2009/moyenne</c:v>
                </c:pt>
                <c:pt idx="3">
                  <c:v>valeur 2010/moyenne</c:v>
                </c:pt>
                <c:pt idx="4">
                  <c:v>valeur 2012/moyenne</c:v>
                </c:pt>
                <c:pt idx="5">
                  <c:v>valeur 2013/moyenne</c:v>
                </c:pt>
                <c:pt idx="6">
                  <c:v>valeur 2014/moyenne</c:v>
                </c:pt>
              </c:strCache>
            </c:strRef>
          </c:cat>
          <c:val>
            <c:numRef>
              <c:f>'[1]evol pluriannuelle'!$X$11:$AD$11</c:f>
              <c:numCache>
                <c:formatCode>General</c:formatCode>
                <c:ptCount val="7"/>
                <c:pt idx="0">
                  <c:v>0.84557667782538537</c:v>
                </c:pt>
                <c:pt idx="1">
                  <c:v>0.93925883657031928</c:v>
                </c:pt>
                <c:pt idx="2">
                  <c:v>0.99002958449303924</c:v>
                </c:pt>
                <c:pt idx="3">
                  <c:v>0.90843491528471898</c:v>
                </c:pt>
                <c:pt idx="4">
                  <c:v>0.95280297811404246</c:v>
                </c:pt>
                <c:pt idx="5">
                  <c:v>1.325811283187992</c:v>
                </c:pt>
                <c:pt idx="6">
                  <c:v>1.0380857245245019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9-4CDF-AA2B-395A53569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94848"/>
        <c:axId val="143700736"/>
      </c:lineChart>
      <c:catAx>
        <c:axId val="143694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3700736"/>
        <c:crosses val="autoZero"/>
        <c:auto val="1"/>
        <c:lblAlgn val="ctr"/>
        <c:lblOffset val="100"/>
        <c:noMultiLvlLbl val="0"/>
      </c:catAx>
      <c:valAx>
        <c:axId val="143700736"/>
        <c:scaling>
          <c:orientation val="minMax"/>
          <c:max val="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3694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727437078663588"/>
          <c:y val="0.60789910352115506"/>
          <c:w val="0.26277634382839077"/>
          <c:h val="0.140825305927668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'[1]evol pluriannuelle'!$B$1</c:f>
              <c:strCache>
                <c:ptCount val="1"/>
                <c:pt idx="0">
                  <c:v>MODECOM 2007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'[1]evol pluriannuelle'!$A$2:$A$13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pluriannuelle'!$B$2:$B$13</c:f>
              <c:numCache>
                <c:formatCode>General</c:formatCode>
                <c:ptCount val="12"/>
                <c:pt idx="0">
                  <c:v>0.309</c:v>
                </c:pt>
                <c:pt idx="1">
                  <c:v>0.10299999999999999</c:v>
                </c:pt>
                <c:pt idx="2">
                  <c:v>5.7000000000000002E-2</c:v>
                </c:pt>
                <c:pt idx="3">
                  <c:v>1.7000000000000001E-2</c:v>
                </c:pt>
                <c:pt idx="4">
                  <c:v>2.3E-2</c:v>
                </c:pt>
                <c:pt idx="5">
                  <c:v>0.105</c:v>
                </c:pt>
                <c:pt idx="6">
                  <c:v>0.114</c:v>
                </c:pt>
                <c:pt idx="7">
                  <c:v>2.4E-2</c:v>
                </c:pt>
                <c:pt idx="8">
                  <c:v>5.8000000000000003E-2</c:v>
                </c:pt>
                <c:pt idx="9">
                  <c:v>2.9000000000000001E-2</c:v>
                </c:pt>
                <c:pt idx="10">
                  <c:v>2.5999999999999999E-2</c:v>
                </c:pt>
                <c:pt idx="11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2-4477-818D-11C116880131}"/>
            </c:ext>
          </c:extLst>
        </c:ser>
        <c:ser>
          <c:idx val="1"/>
          <c:order val="1"/>
          <c:tx>
            <c:strRef>
              <c:f>'[1]evol pluriannuelle'!$C$1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CCDBA9"/>
            </a:solidFill>
          </c:spPr>
          <c:invertIfNegative val="0"/>
          <c:cat>
            <c:strRef>
              <c:f>'[1]evol pluriannuelle'!$A$2:$A$13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pluriannuelle'!$C$2:$C$13</c:f>
              <c:numCache>
                <c:formatCode>General</c:formatCode>
                <c:ptCount val="12"/>
                <c:pt idx="0">
                  <c:v>0.14099999999999999</c:v>
                </c:pt>
                <c:pt idx="1">
                  <c:v>0.223</c:v>
                </c:pt>
                <c:pt idx="2">
                  <c:v>6.6000000000000003E-2</c:v>
                </c:pt>
                <c:pt idx="3">
                  <c:v>4.0000000000000001E-3</c:v>
                </c:pt>
                <c:pt idx="4">
                  <c:v>3.4000000000000002E-2</c:v>
                </c:pt>
                <c:pt idx="5">
                  <c:v>7.4999999999999997E-2</c:v>
                </c:pt>
                <c:pt idx="6">
                  <c:v>0.19500000000000001</c:v>
                </c:pt>
                <c:pt idx="7">
                  <c:v>1.2E-2</c:v>
                </c:pt>
                <c:pt idx="8">
                  <c:v>6.7000000000000004E-2</c:v>
                </c:pt>
                <c:pt idx="9">
                  <c:v>3.2000000000000001E-2</c:v>
                </c:pt>
                <c:pt idx="10">
                  <c:v>1.0999999999999999E-2</c:v>
                </c:pt>
                <c:pt idx="11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2-4477-818D-11C116880131}"/>
            </c:ext>
          </c:extLst>
        </c:ser>
        <c:ser>
          <c:idx val="2"/>
          <c:order val="2"/>
          <c:tx>
            <c:strRef>
              <c:f>'[1]evol pluriannuelle'!$D$1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CBDCA8"/>
            </a:solidFill>
          </c:spPr>
          <c:invertIfNegative val="0"/>
          <c:cat>
            <c:strRef>
              <c:f>'[1]evol pluriannuelle'!$A$2:$A$13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pluriannuelle'!$D$2:$D$13</c:f>
              <c:numCache>
                <c:formatCode>General</c:formatCode>
                <c:ptCount val="12"/>
                <c:pt idx="0">
                  <c:v>0.13</c:v>
                </c:pt>
                <c:pt idx="1">
                  <c:v>0.221</c:v>
                </c:pt>
                <c:pt idx="2">
                  <c:v>8.6999999999999994E-2</c:v>
                </c:pt>
                <c:pt idx="3">
                  <c:v>1E-3</c:v>
                </c:pt>
                <c:pt idx="4">
                  <c:v>2.1000000000000001E-2</c:v>
                </c:pt>
                <c:pt idx="5">
                  <c:v>0.108</c:v>
                </c:pt>
                <c:pt idx="6">
                  <c:v>0.28999999999999998</c:v>
                </c:pt>
                <c:pt idx="7">
                  <c:v>8.9999999999999993E-3</c:v>
                </c:pt>
                <c:pt idx="8">
                  <c:v>5.7000000000000002E-2</c:v>
                </c:pt>
                <c:pt idx="9">
                  <c:v>3.6999999999999998E-2</c:v>
                </c:pt>
                <c:pt idx="10">
                  <c:v>3.5000000000000003E-2</c:v>
                </c:pt>
                <c:pt idx="11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F2-4477-818D-11C116880131}"/>
            </c:ext>
          </c:extLst>
        </c:ser>
        <c:ser>
          <c:idx val="3"/>
          <c:order val="3"/>
          <c:tx>
            <c:strRef>
              <c:f>'[1]evol pluriannuelle'!$E$1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'[1]evol pluriannuelle'!$A$2:$A$13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pluriannuelle'!$E$2:$E$13</c:f>
              <c:numCache>
                <c:formatCode>General</c:formatCode>
                <c:ptCount val="12"/>
                <c:pt idx="0">
                  <c:v>0.26800000000000002</c:v>
                </c:pt>
                <c:pt idx="1">
                  <c:v>0.161</c:v>
                </c:pt>
                <c:pt idx="2">
                  <c:v>0.105</c:v>
                </c:pt>
                <c:pt idx="3">
                  <c:v>0.01</c:v>
                </c:pt>
                <c:pt idx="4">
                  <c:v>2.8000000000000001E-2</c:v>
                </c:pt>
                <c:pt idx="5">
                  <c:v>7.0999999999999994E-2</c:v>
                </c:pt>
                <c:pt idx="6">
                  <c:v>0.158</c:v>
                </c:pt>
                <c:pt idx="7">
                  <c:v>4.7E-2</c:v>
                </c:pt>
                <c:pt idx="8">
                  <c:v>6.7000000000000004E-2</c:v>
                </c:pt>
                <c:pt idx="9">
                  <c:v>3.9E-2</c:v>
                </c:pt>
                <c:pt idx="10">
                  <c:v>2.9000000000000001E-2</c:v>
                </c:pt>
                <c:pt idx="11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F2-4477-818D-11C116880131}"/>
            </c:ext>
          </c:extLst>
        </c:ser>
        <c:ser>
          <c:idx val="4"/>
          <c:order val="4"/>
          <c:tx>
            <c:strRef>
              <c:f>'[1]evol pluriannuelle'!$F$1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B0CA7C"/>
            </a:solidFill>
          </c:spPr>
          <c:invertIfNegative val="0"/>
          <c:cat>
            <c:strRef>
              <c:f>'[1]evol pluriannuelle'!$A$2:$A$13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pluriannuelle'!$F$2:$F$13</c:f>
              <c:numCache>
                <c:formatCode>General</c:formatCode>
                <c:ptCount val="12"/>
                <c:pt idx="0">
                  <c:v>0.24399999999999999</c:v>
                </c:pt>
                <c:pt idx="1">
                  <c:v>0.12</c:v>
                </c:pt>
                <c:pt idx="2">
                  <c:v>8.5999999999999993E-2</c:v>
                </c:pt>
                <c:pt idx="3">
                  <c:v>1.7999999999999999E-2</c:v>
                </c:pt>
                <c:pt idx="4">
                  <c:v>3.7999999999999999E-2</c:v>
                </c:pt>
                <c:pt idx="5">
                  <c:v>0.111</c:v>
                </c:pt>
                <c:pt idx="6">
                  <c:v>0.13100000000000001</c:v>
                </c:pt>
                <c:pt idx="7">
                  <c:v>3.6999999999999998E-2</c:v>
                </c:pt>
                <c:pt idx="8">
                  <c:v>6.6000000000000003E-2</c:v>
                </c:pt>
                <c:pt idx="9">
                  <c:v>3.5000000000000003E-2</c:v>
                </c:pt>
                <c:pt idx="10">
                  <c:v>2.1000000000000001E-2</c:v>
                </c:pt>
                <c:pt idx="11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F2-4477-818D-11C116880131}"/>
            </c:ext>
          </c:extLst>
        </c:ser>
        <c:ser>
          <c:idx val="5"/>
          <c:order val="5"/>
          <c:tx>
            <c:strRef>
              <c:f>'[1]evol pluriannuelle'!$G$1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'[1]evol pluriannuelle'!$A$2:$A$13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pluriannuelle'!$G$2:$G$13</c:f>
              <c:numCache>
                <c:formatCode>General</c:formatCode>
                <c:ptCount val="12"/>
                <c:pt idx="0">
                  <c:v>0.224</c:v>
                </c:pt>
                <c:pt idx="1">
                  <c:v>0.154</c:v>
                </c:pt>
                <c:pt idx="2">
                  <c:v>8.5000000000000006E-2</c:v>
                </c:pt>
                <c:pt idx="3">
                  <c:v>0.03</c:v>
                </c:pt>
                <c:pt idx="4">
                  <c:v>2.8000000000000001E-2</c:v>
                </c:pt>
                <c:pt idx="5">
                  <c:v>7.2999999999999995E-2</c:v>
                </c:pt>
                <c:pt idx="6">
                  <c:v>0.156</c:v>
                </c:pt>
                <c:pt idx="7">
                  <c:v>0.04</c:v>
                </c:pt>
                <c:pt idx="8">
                  <c:v>7.5999999999999998E-2</c:v>
                </c:pt>
                <c:pt idx="9">
                  <c:v>3.6999999999999998E-2</c:v>
                </c:pt>
                <c:pt idx="10">
                  <c:v>3.5999999999999997E-2</c:v>
                </c:pt>
                <c:pt idx="11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F2-4477-818D-11C116880131}"/>
            </c:ext>
          </c:extLst>
        </c:ser>
        <c:ser>
          <c:idx val="6"/>
          <c:order val="6"/>
          <c:tx>
            <c:strRef>
              <c:f>'[1]evol pluriannuelle'!$H$1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'[1]evol pluriannuelle'!$A$2:$A$13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pluriannuelle'!$H$2:$H$13</c:f>
              <c:numCache>
                <c:formatCode>General</c:formatCode>
                <c:ptCount val="12"/>
                <c:pt idx="0">
                  <c:v>0.21745421840266946</c:v>
                </c:pt>
                <c:pt idx="1">
                  <c:v>0.13310056515450694</c:v>
                </c:pt>
                <c:pt idx="2">
                  <c:v>8.4977035764165321E-2</c:v>
                </c:pt>
                <c:pt idx="3">
                  <c:v>2.0511166905823195E-2</c:v>
                </c:pt>
                <c:pt idx="4">
                  <c:v>4.33158138555454E-2</c:v>
                </c:pt>
                <c:pt idx="5">
                  <c:v>7.3496410319004363E-2</c:v>
                </c:pt>
                <c:pt idx="6">
                  <c:v>0.1800449261091914</c:v>
                </c:pt>
                <c:pt idx="7">
                  <c:v>4.41505807956643E-2</c:v>
                </c:pt>
                <c:pt idx="8">
                  <c:v>7.2544419960910711E-2</c:v>
                </c:pt>
                <c:pt idx="9">
                  <c:v>5.1713352221609887E-2</c:v>
                </c:pt>
                <c:pt idx="10">
                  <c:v>1.8493605601186108E-2</c:v>
                </c:pt>
                <c:pt idx="11">
                  <c:v>7.2090649113613634E-3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F2-4477-818D-11C116880131}"/>
            </c:ext>
          </c:extLst>
        </c:ser>
        <c:ser>
          <c:idx val="7"/>
          <c:order val="7"/>
          <c:tx>
            <c:strRef>
              <c:f>'[1]evol pluriannuelle'!$I$1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'[1]evol pluriannuelle'!$A$2:$A$13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pluriannuelle'!$I$2:$I$13</c:f>
              <c:numCache>
                <c:formatCode>General</c:formatCode>
                <c:ptCount val="12"/>
                <c:pt idx="0">
                  <c:v>0.22611376396934094</c:v>
                </c:pt>
                <c:pt idx="1">
                  <c:v>0.12621046204246816</c:v>
                </c:pt>
                <c:pt idx="2">
                  <c:v>9.870587327859015E-2</c:v>
                </c:pt>
                <c:pt idx="3">
                  <c:v>2.2590783766282978E-2</c:v>
                </c:pt>
                <c:pt idx="4">
                  <c:v>2.8504511241045284E-2</c:v>
                </c:pt>
                <c:pt idx="5">
                  <c:v>9.1187119019428636E-2</c:v>
                </c:pt>
                <c:pt idx="6">
                  <c:v>0.18350233790553844</c:v>
                </c:pt>
                <c:pt idx="7">
                  <c:v>3.5013714023170849E-2</c:v>
                </c:pt>
                <c:pt idx="8">
                  <c:v>6.5246665055814695E-2</c:v>
                </c:pt>
                <c:pt idx="9">
                  <c:v>4.0337855118482362E-2</c:v>
                </c:pt>
                <c:pt idx="10">
                  <c:v>1.6677595960460041E-2</c:v>
                </c:pt>
                <c:pt idx="11">
                  <c:v>8.6654674950381386E-3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F2-4477-818D-11C116880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3816576"/>
        <c:axId val="143818112"/>
      </c:barChart>
      <c:catAx>
        <c:axId val="143816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3818112"/>
        <c:crosses val="autoZero"/>
        <c:auto val="1"/>
        <c:lblAlgn val="ctr"/>
        <c:lblOffset val="100"/>
        <c:noMultiLvlLbl val="0"/>
      </c:catAx>
      <c:valAx>
        <c:axId val="143818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8165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Gisement</a:t>
            </a:r>
            <a:r>
              <a:rPr lang="fr-FR" sz="1200" baseline="0"/>
              <a:t> potentiellement détournable vers le tri dans les OMR du Syctom</a:t>
            </a:r>
            <a:endParaRPr lang="fr-FR" sz="1200"/>
          </a:p>
        </c:rich>
      </c:tx>
      <c:overlay val="0"/>
    </c:title>
    <c:autoTitleDeleted val="0"/>
    <c:plotArea>
      <c:layout/>
      <c:ofPieChart>
        <c:ofPieType val="pie"/>
        <c:varyColors val="1"/>
        <c:ser>
          <c:idx val="0"/>
          <c:order val="0"/>
          <c:explosion val="14"/>
          <c:dLbls>
            <c:dLbl>
              <c:idx val="3"/>
              <c:layout>
                <c:manualLayout>
                  <c:x val="-3.2082970037604179E-2"/>
                  <c:y val="-2.86304162351914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BD-4347-A317-284D17A9468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'[1]2015 tab'!$M$105:$M$109</c:f>
              <c:strCache>
                <c:ptCount val="5"/>
                <c:pt idx="0">
                  <c:v>OMR</c:v>
                </c:pt>
                <c:pt idx="1">
                  <c:v>Collecte sélective</c:v>
                </c:pt>
                <c:pt idx="2">
                  <c:v>Verre</c:v>
                </c:pt>
                <c:pt idx="3">
                  <c:v>DMS</c:v>
                </c:pt>
                <c:pt idx="4">
                  <c:v>Textiles</c:v>
                </c:pt>
              </c:strCache>
            </c:strRef>
          </c:cat>
          <c:val>
            <c:numRef>
              <c:f>'[1]2015 tab'!$N$105:$N$109</c:f>
              <c:numCache>
                <c:formatCode>General</c:formatCode>
                <c:ptCount val="5"/>
                <c:pt idx="0">
                  <c:v>0.63463291075888484</c:v>
                </c:pt>
                <c:pt idx="1">
                  <c:v>0.26757265650767142</c:v>
                </c:pt>
                <c:pt idx="2">
                  <c:v>6.4522180652586858E-2</c:v>
                </c:pt>
                <c:pt idx="3">
                  <c:v>6.1435306776728132E-3</c:v>
                </c:pt>
                <c:pt idx="4">
                  <c:v>2.7128721403184088E-2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D-4347-A317-284D17A9468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4"/>
        <c:secondPieSize val="118"/>
        <c:serLines/>
      </c:ofPieChart>
    </c:plotArea>
    <c:plotVisOnly val="1"/>
    <c:dispBlanksAs val="zero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'[1]2015 tab'!$B$59</c:f>
              <c:strCache>
                <c:ptCount val="1"/>
                <c:pt idx="0">
                  <c:v>MODECOM 2007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'[1]2015 tab'!$A$77:$A$89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'[1]2015 tab'!$B$60:$B$72</c:f>
              <c:numCache>
                <c:formatCode>General</c:formatCode>
                <c:ptCount val="13"/>
                <c:pt idx="0">
                  <c:v>0.30930000000000002</c:v>
                </c:pt>
                <c:pt idx="1">
                  <c:v>0.1033</c:v>
                </c:pt>
                <c:pt idx="2">
                  <c:v>5.6899999999999999E-2</c:v>
                </c:pt>
                <c:pt idx="3">
                  <c:v>1.6899999999999998E-2</c:v>
                </c:pt>
                <c:pt idx="4">
                  <c:v>2.3199999999999998E-2</c:v>
                </c:pt>
                <c:pt idx="5">
                  <c:v>0.105</c:v>
                </c:pt>
                <c:pt idx="6">
                  <c:v>0.1143</c:v>
                </c:pt>
                <c:pt idx="7">
                  <c:v>2.4400000000000002E-2</c:v>
                </c:pt>
                <c:pt idx="8">
                  <c:v>5.7500000000000002E-2</c:v>
                </c:pt>
                <c:pt idx="9">
                  <c:v>2.87E-2</c:v>
                </c:pt>
                <c:pt idx="10">
                  <c:v>2.5700000000000001E-2</c:v>
                </c:pt>
                <c:pt idx="11">
                  <c:v>8.0999999999999996E-3</c:v>
                </c:pt>
                <c:pt idx="12">
                  <c:v>0.12670000000000001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A-4CC0-8FC6-B22F2EEA4722}"/>
            </c:ext>
          </c:extLst>
        </c:ser>
        <c:ser>
          <c:idx val="1"/>
          <c:order val="1"/>
          <c:tx>
            <c:strRef>
              <c:f>'[1]2015 tab'!$C$59</c:f>
              <c:strCache>
                <c:ptCount val="1"/>
                <c:pt idx="0">
                  <c:v>Syctom 2012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'[1]2015 tab'!$A$77:$A$89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'[1]2015 tab'!$O$77:$O$89</c:f>
              <c:numCache>
                <c:formatCode>General</c:formatCode>
                <c:ptCount val="13"/>
                <c:pt idx="0">
                  <c:v>0.22384786221749597</c:v>
                </c:pt>
                <c:pt idx="1">
                  <c:v>0.15411423585900114</c:v>
                </c:pt>
                <c:pt idx="2">
                  <c:v>8.4760342904429645E-2</c:v>
                </c:pt>
                <c:pt idx="3">
                  <c:v>2.9561247694932253E-2</c:v>
                </c:pt>
                <c:pt idx="4">
                  <c:v>2.7674989570290329E-2</c:v>
                </c:pt>
                <c:pt idx="5">
                  <c:v>7.3258948154204903E-2</c:v>
                </c:pt>
                <c:pt idx="6">
                  <c:v>0.15640904807569483</c:v>
                </c:pt>
                <c:pt idx="7">
                  <c:v>3.9722207033186775E-2</c:v>
                </c:pt>
                <c:pt idx="8">
                  <c:v>7.6348807115644818E-2</c:v>
                </c:pt>
                <c:pt idx="9">
                  <c:v>3.6884228554722502E-2</c:v>
                </c:pt>
                <c:pt idx="10">
                  <c:v>3.5876830468947123E-2</c:v>
                </c:pt>
                <c:pt idx="11">
                  <c:v>6.572344724500561E-3</c:v>
                </c:pt>
                <c:pt idx="12">
                  <c:v>5.5017199236303223E-2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A-4CC0-8FC6-B22F2EEA4722}"/>
            </c:ext>
          </c:extLst>
        </c:ser>
        <c:ser>
          <c:idx val="3"/>
          <c:order val="2"/>
          <c:tx>
            <c:strRef>
              <c:f>'[1]2015 tab'!$P$76</c:f>
              <c:strCache>
                <c:ptCount val="1"/>
                <c:pt idx="0">
                  <c:v>Syctom 2013</c:v>
                </c:pt>
              </c:strCache>
            </c:strRef>
          </c:tx>
          <c:invertIfNegative val="0"/>
          <c:cat>
            <c:strRef>
              <c:f>'[1]2015 tab'!$A$77:$A$89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'[1]2015 tab'!$P$77:$P$89</c:f>
              <c:numCache>
                <c:formatCode>General</c:formatCode>
                <c:ptCount val="13"/>
                <c:pt idx="0">
                  <c:v>0.21745421840266946</c:v>
                </c:pt>
                <c:pt idx="1">
                  <c:v>0.13310056515450694</c:v>
                </c:pt>
                <c:pt idx="2">
                  <c:v>8.4977035764165321E-2</c:v>
                </c:pt>
                <c:pt idx="3">
                  <c:v>2.0511166905823195E-2</c:v>
                </c:pt>
                <c:pt idx="4">
                  <c:v>4.3315813855545372E-2</c:v>
                </c:pt>
                <c:pt idx="5">
                  <c:v>7.3496410319004363E-2</c:v>
                </c:pt>
                <c:pt idx="6">
                  <c:v>0.1800449261091914</c:v>
                </c:pt>
                <c:pt idx="7">
                  <c:v>4.41505807956643E-2</c:v>
                </c:pt>
                <c:pt idx="8">
                  <c:v>7.2544419960910711E-2</c:v>
                </c:pt>
                <c:pt idx="9">
                  <c:v>5.1713352221609887E-2</c:v>
                </c:pt>
                <c:pt idx="10">
                  <c:v>1.8493605601186108E-2</c:v>
                </c:pt>
                <c:pt idx="11">
                  <c:v>7.2090649113613634E-3</c:v>
                </c:pt>
                <c:pt idx="12">
                  <c:v>5.2987293529285578E-2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5A-4CC0-8FC6-B22F2EEA4722}"/>
            </c:ext>
          </c:extLst>
        </c:ser>
        <c:ser>
          <c:idx val="2"/>
          <c:order val="3"/>
          <c:tx>
            <c:strRef>
              <c:f>'[1]2015 tab'!$D$57</c:f>
              <c:strCache>
                <c:ptCount val="1"/>
                <c:pt idx="0">
                  <c:v>Syctom 2015</c:v>
                </c:pt>
              </c:strCache>
            </c:strRef>
          </c:tx>
          <c:invertIfNegative val="0"/>
          <c:cat>
            <c:strRef>
              <c:f>'[1]2015 tab'!$A$77:$A$89</c:f>
              <c:strCache>
                <c:ptCount val="13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 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'[1]2015 tab'!$E$60:$E$72</c:f>
              <c:numCache>
                <c:formatCode>General</c:formatCode>
                <c:ptCount val="13"/>
                <c:pt idx="0">
                  <c:v>0.22840848821610951</c:v>
                </c:pt>
                <c:pt idx="1">
                  <c:v>0.12145530391085523</c:v>
                </c:pt>
                <c:pt idx="2">
                  <c:v>7.7724286177371621E-2</c:v>
                </c:pt>
                <c:pt idx="3">
                  <c:v>2.2030428085746928E-2</c:v>
                </c:pt>
                <c:pt idx="4">
                  <c:v>2.7128721403184088E-2</c:v>
                </c:pt>
                <c:pt idx="5">
                  <c:v>0.10505280409554167</c:v>
                </c:pt>
                <c:pt idx="6">
                  <c:v>0.18821660700024739</c:v>
                </c:pt>
                <c:pt idx="7">
                  <c:v>3.116280701984387E-2</c:v>
                </c:pt>
                <c:pt idx="8">
                  <c:v>7.8583267486839151E-2</c:v>
                </c:pt>
                <c:pt idx="9">
                  <c:v>3.3702809291309907E-2</c:v>
                </c:pt>
                <c:pt idx="10">
                  <c:v>1.8236017742958743E-2</c:v>
                </c:pt>
                <c:pt idx="11">
                  <c:v>6.1435306776728123E-3</c:v>
                </c:pt>
                <c:pt idx="12">
                  <c:v>6.2152703558290147E-2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5A-4CC0-8FC6-B22F2EEA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23563008"/>
        <c:axId val="123577088"/>
      </c:barChart>
      <c:catAx>
        <c:axId val="123563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23577088"/>
        <c:crosses val="autoZero"/>
        <c:auto val="1"/>
        <c:lblAlgn val="ctr"/>
        <c:lblOffset val="100"/>
        <c:noMultiLvlLbl val="0"/>
      </c:catAx>
      <c:valAx>
        <c:axId val="1235770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35630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explosion val="14"/>
          <c:dLbls>
            <c:dLbl>
              <c:idx val="3"/>
              <c:layout>
                <c:manualLayout>
                  <c:x val="-3.20829700376042E-2"/>
                  <c:y val="-2.86304162351914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D9-4CB8-BE4D-38B96AF2DE8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'[1]2015 tab'!$M$105:$M$109</c:f>
              <c:strCache>
                <c:ptCount val="5"/>
                <c:pt idx="0">
                  <c:v>OMR</c:v>
                </c:pt>
                <c:pt idx="1">
                  <c:v>Collecte sélective</c:v>
                </c:pt>
                <c:pt idx="2">
                  <c:v>Verre</c:v>
                </c:pt>
                <c:pt idx="3">
                  <c:v>DMS</c:v>
                </c:pt>
                <c:pt idx="4">
                  <c:v>Textiles</c:v>
                </c:pt>
              </c:strCache>
            </c:strRef>
          </c:cat>
          <c:val>
            <c:numRef>
              <c:f>'[1]2015 tab'!$N$105:$N$109</c:f>
              <c:numCache>
                <c:formatCode>General</c:formatCode>
                <c:ptCount val="5"/>
                <c:pt idx="0">
                  <c:v>0.63463291075888484</c:v>
                </c:pt>
                <c:pt idx="1">
                  <c:v>0.26757265650767142</c:v>
                </c:pt>
                <c:pt idx="2">
                  <c:v>6.4522180652586858E-2</c:v>
                </c:pt>
                <c:pt idx="3">
                  <c:v>6.1435306776728132E-3</c:v>
                </c:pt>
                <c:pt idx="4">
                  <c:v>2.7128721403184088E-2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9-4CB8-BE4D-38B96AF2DE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118"/>
        <c:serLines/>
      </c:ofPieChart>
    </c:plotArea>
    <c:plotVisOnly val="1"/>
    <c:dispBlanksAs val="zero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'[1]2015 tab'!$Q$134</c:f>
              <c:strCache>
                <c:ptCount val="1"/>
                <c:pt idx="0">
                  <c:v>MODECOM ADEME 2007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'[1]2015 tab'!$P$135:$P$136</c:f>
              <c:strCache>
                <c:ptCount val="2"/>
                <c:pt idx="0">
                  <c:v>Films plastiques</c:v>
                </c:pt>
                <c:pt idx="1">
                  <c:v>Autres emballages plastiques</c:v>
                </c:pt>
              </c:strCache>
            </c:strRef>
          </c:cat>
          <c:val>
            <c:numRef>
              <c:f>'[1]2015 tab'!$Q$135:$Q$136</c:f>
              <c:numCache>
                <c:formatCode>General</c:formatCode>
                <c:ptCount val="2"/>
                <c:pt idx="0">
                  <c:v>4.2500000000000003E-2</c:v>
                </c:pt>
                <c:pt idx="1">
                  <c:v>3.5799999999999998E-2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B-41D4-9DED-CA064DE36C6C}"/>
            </c:ext>
          </c:extLst>
        </c:ser>
        <c:ser>
          <c:idx val="1"/>
          <c:order val="1"/>
          <c:tx>
            <c:strRef>
              <c:f>'[1]2015 tab'!$R$134</c:f>
              <c:strCache>
                <c:ptCount val="1"/>
                <c:pt idx="0">
                  <c:v>SYCTOM 2012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'[1]2015 tab'!$P$135:$P$136</c:f>
              <c:strCache>
                <c:ptCount val="2"/>
                <c:pt idx="0">
                  <c:v>Films plastiques</c:v>
                </c:pt>
                <c:pt idx="1">
                  <c:v>Autres emballages plastiques</c:v>
                </c:pt>
              </c:strCache>
            </c:strRef>
          </c:cat>
          <c:val>
            <c:numRef>
              <c:f>'[1]2015 tab'!$R$135:$R$136</c:f>
              <c:numCache>
                <c:formatCode>General</c:formatCode>
                <c:ptCount val="2"/>
                <c:pt idx="0">
                  <c:v>6.990485598927329E-2</c:v>
                </c:pt>
                <c:pt idx="1">
                  <c:v>3.7444794954598751E-2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B-41D4-9DED-CA064DE36C6C}"/>
            </c:ext>
          </c:extLst>
        </c:ser>
        <c:ser>
          <c:idx val="2"/>
          <c:order val="2"/>
          <c:tx>
            <c:strRef>
              <c:f>'[1]2015 tab'!$S$134</c:f>
              <c:strCache>
                <c:ptCount val="1"/>
                <c:pt idx="0">
                  <c:v>SYCTOM 2013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'[1]2015 tab'!$P$135:$P$136</c:f>
              <c:strCache>
                <c:ptCount val="2"/>
                <c:pt idx="0">
                  <c:v>Films plastiques</c:v>
                </c:pt>
                <c:pt idx="1">
                  <c:v>Autres emballages plastiques</c:v>
                </c:pt>
              </c:strCache>
            </c:strRef>
          </c:cat>
          <c:val>
            <c:numRef>
              <c:f>'[1]2015 tab'!$S$135:$S$136</c:f>
              <c:numCache>
                <c:formatCode>General</c:formatCode>
                <c:ptCount val="2"/>
                <c:pt idx="0">
                  <c:v>7.731961216052903E-2</c:v>
                </c:pt>
                <c:pt idx="1">
                  <c:v>3.9643286048720999E-2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B-41D4-9DED-CA064DE36C6C}"/>
            </c:ext>
          </c:extLst>
        </c:ser>
        <c:ser>
          <c:idx val="3"/>
          <c:order val="3"/>
          <c:tx>
            <c:strRef>
              <c:f>'[1]2015 tab'!$T$134</c:f>
              <c:strCache>
                <c:ptCount val="1"/>
                <c:pt idx="0">
                  <c:v>SYCTOM 2014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'[1]2015 tab'!$P$135:$P$136</c:f>
              <c:strCache>
                <c:ptCount val="2"/>
                <c:pt idx="0">
                  <c:v>Films plastiques</c:v>
                </c:pt>
                <c:pt idx="1">
                  <c:v>Autres emballages plastiques</c:v>
                </c:pt>
              </c:strCache>
            </c:strRef>
          </c:cat>
          <c:val>
            <c:numRef>
              <c:f>'[1]2015 tab'!$T$135:$T$136</c:f>
              <c:numCache>
                <c:formatCode>General</c:formatCode>
                <c:ptCount val="2"/>
                <c:pt idx="0">
                  <c:v>8.1877257170074394E-2</c:v>
                </c:pt>
                <c:pt idx="1">
                  <c:v>3.7307779756898848E-2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6B-41D4-9DED-CA064DE36C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630336"/>
        <c:axId val="123631872"/>
      </c:barChart>
      <c:catAx>
        <c:axId val="12363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3631872"/>
        <c:crosses val="autoZero"/>
        <c:auto val="1"/>
        <c:lblAlgn val="ctr"/>
        <c:lblOffset val="100"/>
        <c:noMultiLvlLbl val="0"/>
      </c:catAx>
      <c:valAx>
        <c:axId val="1236318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236303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'[1]2015 tab'!$B$170:$B$173</c:f>
              <c:strCache>
                <c:ptCount val="4"/>
                <c:pt idx="0">
                  <c:v>Déchets putrescibles</c:v>
                </c:pt>
                <c:pt idx="1">
                  <c:v>Papiers cartons</c:v>
                </c:pt>
                <c:pt idx="2">
                  <c:v>Textiles sanitaires</c:v>
                </c:pt>
                <c:pt idx="3">
                  <c:v>Reste des OMR</c:v>
                </c:pt>
              </c:strCache>
            </c:strRef>
          </c:cat>
          <c:val>
            <c:numRef>
              <c:f>'[1]2015 tab'!$E$170:$E$173</c:f>
              <c:numCache>
                <c:formatCode>General</c:formatCode>
                <c:ptCount val="4"/>
                <c:pt idx="0">
                  <c:v>0.29056119177439965</c:v>
                </c:pt>
                <c:pt idx="1">
                  <c:v>0.19917959008822689</c:v>
                </c:pt>
                <c:pt idx="2">
                  <c:v>0.10505280409554166</c:v>
                </c:pt>
                <c:pt idx="3">
                  <c:v>0.405206414041832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7-4E7B-81FF-9E6DAD33679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Ivry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'[1]bassin versant'!$A$75:$A$87</c:f>
              <c:strCache>
                <c:ptCount val="13"/>
                <c:pt idx="0">
                  <c:v>Déchets 
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
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
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'[1]bassin versant'!$J$75:$J$87</c:f>
              <c:numCache>
                <c:formatCode>General</c:formatCode>
                <c:ptCount val="13"/>
                <c:pt idx="0">
                  <c:v>79.458365490959338</c:v>
                </c:pt>
                <c:pt idx="1">
                  <c:v>36.892660573024159</c:v>
                </c:pt>
                <c:pt idx="2">
                  <c:v>29.088332418469815</c:v>
                </c:pt>
                <c:pt idx="3">
                  <c:v>7.1469716441912281</c:v>
                </c:pt>
                <c:pt idx="4">
                  <c:v>8.5579648433589437</c:v>
                </c:pt>
                <c:pt idx="5">
                  <c:v>35.461256889077625</c:v>
                </c:pt>
                <c:pt idx="6">
                  <c:v>63.352077902708949</c:v>
                </c:pt>
                <c:pt idx="7">
                  <c:v>13.184151729720364</c:v>
                </c:pt>
                <c:pt idx="8">
                  <c:v>26.324270135717125</c:v>
                </c:pt>
                <c:pt idx="9">
                  <c:v>13.978738902772861</c:v>
                </c:pt>
                <c:pt idx="10">
                  <c:v>6.2571084096709892</c:v>
                </c:pt>
                <c:pt idx="11">
                  <c:v>1.891627132717443</c:v>
                </c:pt>
                <c:pt idx="12">
                  <c:v>21.3494979293095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3-41D4-9C57-589AB07A33A4}"/>
            </c:ext>
          </c:extLst>
        </c:ser>
        <c:ser>
          <c:idx val="1"/>
          <c:order val="1"/>
          <c:tx>
            <c:v>Isséane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'[1]bassin versant'!$A$75:$A$87</c:f>
              <c:strCache>
                <c:ptCount val="13"/>
                <c:pt idx="0">
                  <c:v>Déchets 
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
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
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'[1]bassin versant'!$Q$75:$Q$87</c:f>
              <c:numCache>
                <c:formatCode>General</c:formatCode>
                <c:ptCount val="13"/>
                <c:pt idx="0">
                  <c:v>75.531253860878451</c:v>
                </c:pt>
                <c:pt idx="1">
                  <c:v>31.922817765290443</c:v>
                </c:pt>
                <c:pt idx="2">
                  <c:v>19.96149165769484</c:v>
                </c:pt>
                <c:pt idx="3">
                  <c:v>8.0536034301471151</c:v>
                </c:pt>
                <c:pt idx="4">
                  <c:v>6.4481778942646448</c:v>
                </c:pt>
                <c:pt idx="5">
                  <c:v>39.537785444508366</c:v>
                </c:pt>
                <c:pt idx="6">
                  <c:v>53.755821776155351</c:v>
                </c:pt>
                <c:pt idx="7">
                  <c:v>7.0777159637554528</c:v>
                </c:pt>
                <c:pt idx="8">
                  <c:v>20.245190156307679</c:v>
                </c:pt>
                <c:pt idx="9">
                  <c:v>7.1162121688378841</c:v>
                </c:pt>
                <c:pt idx="10">
                  <c:v>3.3951719553092659</c:v>
                </c:pt>
                <c:pt idx="11">
                  <c:v>2.0739739912394572</c:v>
                </c:pt>
                <c:pt idx="12">
                  <c:v>14.941968977271218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3-41D4-9C57-589AB07A33A4}"/>
            </c:ext>
          </c:extLst>
        </c:ser>
        <c:ser>
          <c:idx val="2"/>
          <c:order val="2"/>
          <c:tx>
            <c:v>Romainville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'[1]bassin versant'!$A$75:$A$87</c:f>
              <c:strCache>
                <c:ptCount val="13"/>
                <c:pt idx="0">
                  <c:v>Déchets 
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
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
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'[1]bassin versant'!$J$92:$J$104</c:f>
              <c:numCache>
                <c:formatCode>General</c:formatCode>
                <c:ptCount val="13"/>
                <c:pt idx="0">
                  <c:v>79.928692395989728</c:v>
                </c:pt>
                <c:pt idx="1">
                  <c:v>32.18001909094707</c:v>
                </c:pt>
                <c:pt idx="2">
                  <c:v>19.286058911986153</c:v>
                </c:pt>
                <c:pt idx="3">
                  <c:v>5.0132838411051086</c:v>
                </c:pt>
                <c:pt idx="4">
                  <c:v>10.012624110584715</c:v>
                </c:pt>
                <c:pt idx="5">
                  <c:v>29.852401750464463</c:v>
                </c:pt>
                <c:pt idx="6">
                  <c:v>47.972245548438174</c:v>
                </c:pt>
                <c:pt idx="7">
                  <c:v>11.893646424808894</c:v>
                </c:pt>
                <c:pt idx="8">
                  <c:v>27.648300178457024</c:v>
                </c:pt>
                <c:pt idx="9">
                  <c:v>11.711644412338629</c:v>
                </c:pt>
                <c:pt idx="10">
                  <c:v>7.8292285072260022</c:v>
                </c:pt>
                <c:pt idx="11">
                  <c:v>0.83104675266038175</c:v>
                </c:pt>
                <c:pt idx="12">
                  <c:v>20.536779115274914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13-41D4-9C57-589AB07A33A4}"/>
            </c:ext>
          </c:extLst>
        </c:ser>
        <c:ser>
          <c:idx val="3"/>
          <c:order val="3"/>
          <c:tx>
            <c:v>Saint Ouen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'[1]bassin versant'!$A$75:$A$87</c:f>
              <c:strCache>
                <c:ptCount val="13"/>
                <c:pt idx="0">
                  <c:v>Déchets 
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 </c:v>
                </c:pt>
                <c:pt idx="5">
                  <c:v>Textiles
sanitaires</c:v>
                </c:pt>
                <c:pt idx="6">
                  <c:v>Plastiques</c:v>
                </c:pt>
                <c:pt idx="7">
                  <c:v>Combustibles NC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NC</c:v>
                </c:pt>
                <c:pt idx="11">
                  <c:v>Déchets ménagers
spéciaux</c:v>
                </c:pt>
                <c:pt idx="12">
                  <c:v>Eléments fins &lt; 20 mm</c:v>
                </c:pt>
              </c:strCache>
            </c:strRef>
          </c:cat>
          <c:val>
            <c:numRef>
              <c:f>'[1]bassin versant'!$Q$92:$Q$104</c:f>
              <c:numCache>
                <c:formatCode>General</c:formatCode>
                <c:ptCount val="13"/>
                <c:pt idx="0">
                  <c:v>58.136030196971063</c:v>
                </c:pt>
                <c:pt idx="1">
                  <c:v>59.361999828250582</c:v>
                </c:pt>
                <c:pt idx="2">
                  <c:v>34.309211911343034</c:v>
                </c:pt>
                <c:pt idx="3">
                  <c:v>8.4211088627045285</c:v>
                </c:pt>
                <c:pt idx="4">
                  <c:v>10.395011008769439</c:v>
                </c:pt>
                <c:pt idx="5">
                  <c:v>30.132980019536788</c:v>
                </c:pt>
                <c:pt idx="6">
                  <c:v>82.289340964376038</c:v>
                </c:pt>
                <c:pt idx="7">
                  <c:v>8.3147917292304001</c:v>
                </c:pt>
                <c:pt idx="8">
                  <c:v>28.128629287514634</c:v>
                </c:pt>
                <c:pt idx="9">
                  <c:v>11.348203685916415</c:v>
                </c:pt>
                <c:pt idx="10">
                  <c:v>6.3162869290130264</c:v>
                </c:pt>
                <c:pt idx="11">
                  <c:v>3.3521823490506963</c:v>
                </c:pt>
                <c:pt idx="12">
                  <c:v>24.62578263104141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13-41D4-9C57-589AB07A3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13344"/>
        <c:axId val="120314880"/>
      </c:barChart>
      <c:catAx>
        <c:axId val="12031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314880"/>
        <c:crosses val="autoZero"/>
        <c:auto val="1"/>
        <c:lblAlgn val="ctr"/>
        <c:lblOffset val="100"/>
        <c:noMultiLvlLbl val="0"/>
      </c:catAx>
      <c:valAx>
        <c:axId val="12031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kg/hab./an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031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07268724187939"/>
          <c:y val="0.1243757007026403"/>
          <c:w val="0.15973824967458974"/>
          <c:h val="0.24888307525078987"/>
        </c:manualLayout>
      </c:layout>
      <c:overlay val="1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Evolution de la composition des OMR du Syctom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'[1]evol pluriannuelle'!$B$1</c:f>
              <c:strCache>
                <c:ptCount val="1"/>
                <c:pt idx="0">
                  <c:v>MODECOM 2007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'[1]evol pluriannuelle'!$A$2:$A$15</c:f>
              <c:strCache>
                <c:ptCount val="14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</c:v>
                </c:pt>
              </c:strCache>
            </c:strRef>
          </c:cat>
          <c:val>
            <c:numRef>
              <c:f>'[1]evol pluriannuelle'!$B$2:$B$14</c:f>
              <c:numCache>
                <c:formatCode>General</c:formatCode>
                <c:ptCount val="13"/>
                <c:pt idx="0">
                  <c:v>0.309</c:v>
                </c:pt>
                <c:pt idx="1">
                  <c:v>0.10299999999999999</c:v>
                </c:pt>
                <c:pt idx="2">
                  <c:v>5.7000000000000002E-2</c:v>
                </c:pt>
                <c:pt idx="3">
                  <c:v>1.7000000000000001E-2</c:v>
                </c:pt>
                <c:pt idx="4">
                  <c:v>2.3E-2</c:v>
                </c:pt>
                <c:pt idx="5">
                  <c:v>0.105</c:v>
                </c:pt>
                <c:pt idx="6">
                  <c:v>0.114</c:v>
                </c:pt>
                <c:pt idx="7">
                  <c:v>2.4E-2</c:v>
                </c:pt>
                <c:pt idx="8">
                  <c:v>5.8000000000000003E-2</c:v>
                </c:pt>
                <c:pt idx="9">
                  <c:v>2.9000000000000001E-2</c:v>
                </c:pt>
                <c:pt idx="10">
                  <c:v>2.5999999999999999E-2</c:v>
                </c:pt>
                <c:pt idx="11">
                  <c:v>8.0000000000000002E-3</c:v>
                </c:pt>
                <c:pt idx="12">
                  <c:v>0.127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9-48D6-9308-0EE9F527DC43}"/>
            </c:ext>
          </c:extLst>
        </c:ser>
        <c:ser>
          <c:idx val="1"/>
          <c:order val="1"/>
          <c:tx>
            <c:strRef>
              <c:f>'[1]evol pluriannuelle'!$C$1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'[1]evol pluriannuelle'!$A$2:$A$15</c:f>
              <c:strCache>
                <c:ptCount val="14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</c:v>
                </c:pt>
              </c:strCache>
            </c:strRef>
          </c:cat>
          <c:val>
            <c:numRef>
              <c:f>'[1]evol pluriannuelle'!$C$2:$C$14</c:f>
              <c:numCache>
                <c:formatCode>General</c:formatCode>
                <c:ptCount val="13"/>
                <c:pt idx="0">
                  <c:v>0.14099999999999999</c:v>
                </c:pt>
                <c:pt idx="1">
                  <c:v>0.223</c:v>
                </c:pt>
                <c:pt idx="2">
                  <c:v>6.6000000000000003E-2</c:v>
                </c:pt>
                <c:pt idx="3">
                  <c:v>4.0000000000000001E-3</c:v>
                </c:pt>
                <c:pt idx="4">
                  <c:v>3.4000000000000002E-2</c:v>
                </c:pt>
                <c:pt idx="5">
                  <c:v>7.4999999999999997E-2</c:v>
                </c:pt>
                <c:pt idx="6">
                  <c:v>0.19500000000000001</c:v>
                </c:pt>
                <c:pt idx="7">
                  <c:v>1.2E-2</c:v>
                </c:pt>
                <c:pt idx="8">
                  <c:v>6.7000000000000004E-2</c:v>
                </c:pt>
                <c:pt idx="9">
                  <c:v>3.2000000000000001E-2</c:v>
                </c:pt>
                <c:pt idx="10">
                  <c:v>1.0999999999999999E-2</c:v>
                </c:pt>
                <c:pt idx="11">
                  <c:v>6.0000000000000001E-3</c:v>
                </c:pt>
                <c:pt idx="12">
                  <c:v>0.13500000000000001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9-48D6-9308-0EE9F527DC43}"/>
            </c:ext>
          </c:extLst>
        </c:ser>
        <c:ser>
          <c:idx val="2"/>
          <c:order val="2"/>
          <c:tx>
            <c:strRef>
              <c:f>'[1]evol pluriannuelle'!$D$1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'[1]evol pluriannuelle'!$A$2:$A$15</c:f>
              <c:strCache>
                <c:ptCount val="14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</c:v>
                </c:pt>
              </c:strCache>
            </c:strRef>
          </c:cat>
          <c:val>
            <c:numRef>
              <c:f>'[1]evol pluriannuelle'!$D$2:$D$14</c:f>
              <c:numCache>
                <c:formatCode>General</c:formatCode>
                <c:ptCount val="13"/>
                <c:pt idx="0">
                  <c:v>0.13</c:v>
                </c:pt>
                <c:pt idx="1">
                  <c:v>0.221</c:v>
                </c:pt>
                <c:pt idx="2">
                  <c:v>8.6999999999999994E-2</c:v>
                </c:pt>
                <c:pt idx="3">
                  <c:v>1E-3</c:v>
                </c:pt>
                <c:pt idx="4">
                  <c:v>2.1000000000000001E-2</c:v>
                </c:pt>
                <c:pt idx="5">
                  <c:v>0.108</c:v>
                </c:pt>
                <c:pt idx="6">
                  <c:v>0.28999999999999998</c:v>
                </c:pt>
                <c:pt idx="7">
                  <c:v>8.9999999999999993E-3</c:v>
                </c:pt>
                <c:pt idx="8">
                  <c:v>5.7000000000000002E-2</c:v>
                </c:pt>
                <c:pt idx="9">
                  <c:v>3.6999999999999998E-2</c:v>
                </c:pt>
                <c:pt idx="10">
                  <c:v>3.5000000000000003E-2</c:v>
                </c:pt>
                <c:pt idx="11">
                  <c:v>4.0000000000000001E-3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9-48D6-9308-0EE9F527DC43}"/>
            </c:ext>
          </c:extLst>
        </c:ser>
        <c:ser>
          <c:idx val="3"/>
          <c:order val="3"/>
          <c:tx>
            <c:strRef>
              <c:f>'[1]evol pluriannuelle'!$E$1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'[1]evol pluriannuelle'!$A$2:$A$15</c:f>
              <c:strCache>
                <c:ptCount val="14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</c:v>
                </c:pt>
              </c:strCache>
            </c:strRef>
          </c:cat>
          <c:val>
            <c:numRef>
              <c:f>'[1]evol pluriannuelle'!$E$2:$E$14</c:f>
              <c:numCache>
                <c:formatCode>General</c:formatCode>
                <c:ptCount val="13"/>
                <c:pt idx="0">
                  <c:v>0.26800000000000002</c:v>
                </c:pt>
                <c:pt idx="1">
                  <c:v>0.161</c:v>
                </c:pt>
                <c:pt idx="2">
                  <c:v>0.105</c:v>
                </c:pt>
                <c:pt idx="3">
                  <c:v>0.01</c:v>
                </c:pt>
                <c:pt idx="4">
                  <c:v>2.8000000000000001E-2</c:v>
                </c:pt>
                <c:pt idx="5">
                  <c:v>7.0999999999999994E-2</c:v>
                </c:pt>
                <c:pt idx="6">
                  <c:v>0.158</c:v>
                </c:pt>
                <c:pt idx="7">
                  <c:v>4.7E-2</c:v>
                </c:pt>
                <c:pt idx="8">
                  <c:v>6.7000000000000004E-2</c:v>
                </c:pt>
                <c:pt idx="9">
                  <c:v>3.9E-2</c:v>
                </c:pt>
                <c:pt idx="10">
                  <c:v>2.9000000000000001E-2</c:v>
                </c:pt>
                <c:pt idx="11">
                  <c:v>1.7999999999999999E-2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69-48D6-9308-0EE9F527DC43}"/>
            </c:ext>
          </c:extLst>
        </c:ser>
        <c:ser>
          <c:idx val="4"/>
          <c:order val="4"/>
          <c:tx>
            <c:strRef>
              <c:f>'[1]evol pluriannuelle'!$F$1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'[1]evol pluriannuelle'!$A$2:$A$15</c:f>
              <c:strCache>
                <c:ptCount val="14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</c:v>
                </c:pt>
              </c:strCache>
            </c:strRef>
          </c:cat>
          <c:val>
            <c:numRef>
              <c:f>'[1]evol pluriannuelle'!$F$2:$F$14</c:f>
              <c:numCache>
                <c:formatCode>General</c:formatCode>
                <c:ptCount val="13"/>
                <c:pt idx="0">
                  <c:v>0.24399999999999999</c:v>
                </c:pt>
                <c:pt idx="1">
                  <c:v>0.12</c:v>
                </c:pt>
                <c:pt idx="2">
                  <c:v>8.5999999999999993E-2</c:v>
                </c:pt>
                <c:pt idx="3">
                  <c:v>1.7999999999999999E-2</c:v>
                </c:pt>
                <c:pt idx="4">
                  <c:v>3.7999999999999999E-2</c:v>
                </c:pt>
                <c:pt idx="5">
                  <c:v>0.111</c:v>
                </c:pt>
                <c:pt idx="6">
                  <c:v>0.13100000000000001</c:v>
                </c:pt>
                <c:pt idx="7">
                  <c:v>3.6999999999999998E-2</c:v>
                </c:pt>
                <c:pt idx="8">
                  <c:v>6.6000000000000003E-2</c:v>
                </c:pt>
                <c:pt idx="9">
                  <c:v>3.5000000000000003E-2</c:v>
                </c:pt>
                <c:pt idx="10">
                  <c:v>2.1000000000000001E-2</c:v>
                </c:pt>
                <c:pt idx="11">
                  <c:v>1.2999999999999999E-2</c:v>
                </c:pt>
                <c:pt idx="12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69-48D6-9308-0EE9F527DC43}"/>
            </c:ext>
          </c:extLst>
        </c:ser>
        <c:ser>
          <c:idx val="5"/>
          <c:order val="5"/>
          <c:tx>
            <c:strRef>
              <c:f>'[1]evol pluriannuelle'!$G$1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'[1]evol pluriannuelle'!$A$2:$A$15</c:f>
              <c:strCache>
                <c:ptCount val="14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</c:v>
                </c:pt>
              </c:strCache>
            </c:strRef>
          </c:cat>
          <c:val>
            <c:numRef>
              <c:f>'[1]evol pluriannuelle'!$G$2:$G$14</c:f>
              <c:numCache>
                <c:formatCode>General</c:formatCode>
                <c:ptCount val="13"/>
                <c:pt idx="0">
                  <c:v>0.224</c:v>
                </c:pt>
                <c:pt idx="1">
                  <c:v>0.154</c:v>
                </c:pt>
                <c:pt idx="2">
                  <c:v>8.5000000000000006E-2</c:v>
                </c:pt>
                <c:pt idx="3">
                  <c:v>0.03</c:v>
                </c:pt>
                <c:pt idx="4">
                  <c:v>2.8000000000000001E-2</c:v>
                </c:pt>
                <c:pt idx="5">
                  <c:v>7.2999999999999995E-2</c:v>
                </c:pt>
                <c:pt idx="6">
                  <c:v>0.156</c:v>
                </c:pt>
                <c:pt idx="7">
                  <c:v>0.04</c:v>
                </c:pt>
                <c:pt idx="8">
                  <c:v>7.5999999999999998E-2</c:v>
                </c:pt>
                <c:pt idx="9">
                  <c:v>3.6999999999999998E-2</c:v>
                </c:pt>
                <c:pt idx="10">
                  <c:v>3.5999999999999997E-2</c:v>
                </c:pt>
                <c:pt idx="11">
                  <c:v>7.0000000000000001E-3</c:v>
                </c:pt>
                <c:pt idx="12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69-48D6-9308-0EE9F527DC43}"/>
            </c:ext>
          </c:extLst>
        </c:ser>
        <c:ser>
          <c:idx val="6"/>
          <c:order val="6"/>
          <c:tx>
            <c:strRef>
              <c:f>'[1]evol pluriannuelle'!$H$1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'[1]evol pluriannuelle'!$A$2:$A$15</c:f>
              <c:strCache>
                <c:ptCount val="14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  <c:pt idx="12">
                  <c:v>Eléments fins</c:v>
                </c:pt>
              </c:strCache>
            </c:strRef>
          </c:cat>
          <c:val>
            <c:numRef>
              <c:f>'[1]evol pluriannuelle'!$H$2:$H$14</c:f>
              <c:numCache>
                <c:formatCode>General</c:formatCode>
                <c:ptCount val="13"/>
                <c:pt idx="0">
                  <c:v>0.21745421840266946</c:v>
                </c:pt>
                <c:pt idx="1">
                  <c:v>0.13310056515450694</c:v>
                </c:pt>
                <c:pt idx="2">
                  <c:v>8.4977035764165321E-2</c:v>
                </c:pt>
                <c:pt idx="3">
                  <c:v>2.0511166905823195E-2</c:v>
                </c:pt>
                <c:pt idx="4">
                  <c:v>4.33158138555454E-2</c:v>
                </c:pt>
                <c:pt idx="5">
                  <c:v>7.3496410319004363E-2</c:v>
                </c:pt>
                <c:pt idx="6">
                  <c:v>0.1800449261091914</c:v>
                </c:pt>
                <c:pt idx="7">
                  <c:v>4.41505807956643E-2</c:v>
                </c:pt>
                <c:pt idx="8">
                  <c:v>7.2544419960910711E-2</c:v>
                </c:pt>
                <c:pt idx="9">
                  <c:v>5.1713352221609887E-2</c:v>
                </c:pt>
                <c:pt idx="10">
                  <c:v>1.8493605601186108E-2</c:v>
                </c:pt>
                <c:pt idx="11">
                  <c:v>7.2090649113613634E-3</c:v>
                </c:pt>
                <c:pt idx="12">
                  <c:v>5.2987293529285578E-2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69-48D6-9308-0EE9F527D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3306752"/>
        <c:axId val="143308288"/>
      </c:barChart>
      <c:catAx>
        <c:axId val="143306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143308288"/>
        <c:crosses val="autoZero"/>
        <c:auto val="1"/>
        <c:lblAlgn val="ctr"/>
        <c:lblOffset val="100"/>
        <c:noMultiLvlLbl val="0"/>
      </c:catAx>
      <c:valAx>
        <c:axId val="143308288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crossAx val="1433067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Evolution</a:t>
            </a:r>
            <a:r>
              <a:rPr lang="en-US" sz="1400" baseline="0"/>
              <a:t> 2007-2015 de la c</a:t>
            </a:r>
            <a:r>
              <a:rPr lang="en-US" sz="1400"/>
              <a:t>omposition des OMR du Syctom (avec</a:t>
            </a:r>
            <a:r>
              <a:rPr lang="en-US" sz="1400" baseline="0"/>
              <a:t> ventilation des fines)</a:t>
            </a:r>
            <a:endParaRPr lang="en-US" sz="14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7812763799695183E-2"/>
          <c:y val="9.9678434199508392E-2"/>
          <c:w val="0.89087069385262052"/>
          <c:h val="0.62958228100267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'[1]evol pluriannuelle'!$L$1</c:f>
              <c:strCache>
                <c:ptCount val="1"/>
                <c:pt idx="0">
                  <c:v>MODECOM 2007</c:v>
                </c:pt>
              </c:strCache>
            </c:strRef>
          </c:tx>
          <c:invertIfNegative val="0"/>
          <c:cat>
            <c:strRef>
              <c:f>'[1]evol pluriannuelle'!$K$2:$K$13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pluriannuelle'!$L$2:$L$13</c:f>
              <c:numCache>
                <c:formatCode>General</c:formatCode>
                <c:ptCount val="12"/>
                <c:pt idx="0">
                  <c:v>0.39595161097256859</c:v>
                </c:pt>
                <c:pt idx="1">
                  <c:v>0.10461996259351619</c:v>
                </c:pt>
                <c:pt idx="2">
                  <c:v>5.7092162094763102E-2</c:v>
                </c:pt>
                <c:pt idx="3">
                  <c:v>1.7244182044887781E-2</c:v>
                </c:pt>
                <c:pt idx="4">
                  <c:v>2.2920506234413968E-2</c:v>
                </c:pt>
                <c:pt idx="5">
                  <c:v>0.10635487780548628</c:v>
                </c:pt>
                <c:pt idx="6">
                  <c:v>0.11655615211970077</c:v>
                </c:pt>
                <c:pt idx="7">
                  <c:v>2.5658917705735664E-2</c:v>
                </c:pt>
                <c:pt idx="8">
                  <c:v>6.3469234413965098E-2</c:v>
                </c:pt>
                <c:pt idx="9">
                  <c:v>3.0231995012468833E-2</c:v>
                </c:pt>
                <c:pt idx="10">
                  <c:v>5.3439284289276814E-2</c:v>
                </c:pt>
                <c:pt idx="11">
                  <c:v>8.0000000000000002E-3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1-4223-BA4F-3B83D5F003B4}"/>
            </c:ext>
          </c:extLst>
        </c:ser>
        <c:ser>
          <c:idx val="1"/>
          <c:order val="1"/>
          <c:tx>
            <c:strRef>
              <c:f>'[1]evol pluriannuelle'!$M$1</c:f>
              <c:strCache>
                <c:ptCount val="1"/>
                <c:pt idx="0">
                  <c:v>année 2007</c:v>
                </c:pt>
              </c:strCache>
            </c:strRef>
          </c:tx>
          <c:invertIfNegative val="0"/>
          <c:cat>
            <c:strRef>
              <c:f>'[1]evol pluriannuelle'!$K$2:$K$13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pluriannuelle'!$M$2:$M$13</c:f>
              <c:numCache>
                <c:formatCode>General</c:formatCode>
                <c:ptCount val="12"/>
                <c:pt idx="0">
                  <c:v>0.23342887780548627</c:v>
                </c:pt>
                <c:pt idx="1">
                  <c:v>0.22472200748129675</c:v>
                </c:pt>
                <c:pt idx="2">
                  <c:v>6.6097967581047398E-2</c:v>
                </c:pt>
                <c:pt idx="3">
                  <c:v>4.2595635910224429E-3</c:v>
                </c:pt>
                <c:pt idx="4">
                  <c:v>3.391549875311721E-2</c:v>
                </c:pt>
                <c:pt idx="5">
                  <c:v>7.6440224438902735E-2</c:v>
                </c:pt>
                <c:pt idx="6">
                  <c:v>0.19771716957605989</c:v>
                </c:pt>
                <c:pt idx="7">
                  <c:v>1.3763416458852871E-2</c:v>
                </c:pt>
                <c:pt idx="8">
                  <c:v>7.2813753117206989E-2</c:v>
                </c:pt>
                <c:pt idx="9">
                  <c:v>3.3309600997506239E-2</c:v>
                </c:pt>
                <c:pt idx="10">
                  <c:v>4.0167743142144649E-2</c:v>
                </c:pt>
                <c:pt idx="11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A1-4223-BA4F-3B83D5F003B4}"/>
            </c:ext>
          </c:extLst>
        </c:ser>
        <c:ser>
          <c:idx val="2"/>
          <c:order val="2"/>
          <c:tx>
            <c:strRef>
              <c:f>'[1]evol pluriannuelle'!$N$1</c:f>
              <c:strCache>
                <c:ptCount val="1"/>
                <c:pt idx="0">
                  <c:v>année 2008</c:v>
                </c:pt>
              </c:strCache>
            </c:strRef>
          </c:tx>
          <c:invertIfNegative val="0"/>
          <c:cat>
            <c:strRef>
              <c:f>'[1]evol pluriannuelle'!$K$2:$K$13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pluriannuelle'!$N$2:$N$13</c:f>
              <c:numCache>
                <c:formatCode>General</c:formatCode>
                <c:ptCount val="12"/>
                <c:pt idx="0">
                  <c:v>0.13</c:v>
                </c:pt>
                <c:pt idx="1">
                  <c:v>0.221</c:v>
                </c:pt>
                <c:pt idx="2">
                  <c:v>8.6999999999999994E-2</c:v>
                </c:pt>
                <c:pt idx="3">
                  <c:v>1E-3</c:v>
                </c:pt>
                <c:pt idx="4">
                  <c:v>2.1000000000000001E-2</c:v>
                </c:pt>
                <c:pt idx="5">
                  <c:v>0.108</c:v>
                </c:pt>
                <c:pt idx="6">
                  <c:v>0.28999999999999998</c:v>
                </c:pt>
                <c:pt idx="7">
                  <c:v>8.9999999999999993E-3</c:v>
                </c:pt>
                <c:pt idx="8">
                  <c:v>5.7000000000000002E-2</c:v>
                </c:pt>
                <c:pt idx="9">
                  <c:v>3.6999999999999998E-2</c:v>
                </c:pt>
                <c:pt idx="10">
                  <c:v>3.5000000000000003E-2</c:v>
                </c:pt>
                <c:pt idx="11">
                  <c:v>4.0000000000000001E-3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A1-4223-BA4F-3B83D5F003B4}"/>
            </c:ext>
          </c:extLst>
        </c:ser>
        <c:ser>
          <c:idx val="3"/>
          <c:order val="3"/>
          <c:tx>
            <c:strRef>
              <c:f>'[1]evol pluriannuelle'!$O$1</c:f>
              <c:strCache>
                <c:ptCount val="1"/>
                <c:pt idx="0">
                  <c:v>année 2009</c:v>
                </c:pt>
              </c:strCache>
            </c:strRef>
          </c:tx>
          <c:invertIfNegative val="0"/>
          <c:cat>
            <c:strRef>
              <c:f>'[1]evol pluriannuelle'!$K$2:$K$13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pluriannuelle'!$O$2:$O$13</c:f>
              <c:numCache>
                <c:formatCode>General</c:formatCode>
                <c:ptCount val="12"/>
                <c:pt idx="0">
                  <c:v>0.26800000000000002</c:v>
                </c:pt>
                <c:pt idx="1">
                  <c:v>0.161</c:v>
                </c:pt>
                <c:pt idx="2">
                  <c:v>0.105</c:v>
                </c:pt>
                <c:pt idx="3">
                  <c:v>0.01</c:v>
                </c:pt>
                <c:pt idx="4">
                  <c:v>2.8000000000000001E-2</c:v>
                </c:pt>
                <c:pt idx="5">
                  <c:v>7.0999999999999994E-2</c:v>
                </c:pt>
                <c:pt idx="6">
                  <c:v>0.158</c:v>
                </c:pt>
                <c:pt idx="7">
                  <c:v>4.7E-2</c:v>
                </c:pt>
                <c:pt idx="8">
                  <c:v>6.7000000000000004E-2</c:v>
                </c:pt>
                <c:pt idx="9">
                  <c:v>3.9E-2</c:v>
                </c:pt>
                <c:pt idx="10">
                  <c:v>2.9000000000000001E-2</c:v>
                </c:pt>
                <c:pt idx="11">
                  <c:v>1.7999999999999999E-2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A1-4223-BA4F-3B83D5F003B4}"/>
            </c:ext>
          </c:extLst>
        </c:ser>
        <c:ser>
          <c:idx val="4"/>
          <c:order val="4"/>
          <c:tx>
            <c:strRef>
              <c:f>'[1]evol pluriannuelle'!$P$1</c:f>
              <c:strCache>
                <c:ptCount val="1"/>
                <c:pt idx="0">
                  <c:v>année 2010</c:v>
                </c:pt>
              </c:strCache>
            </c:strRef>
          </c:tx>
          <c:invertIfNegative val="0"/>
          <c:cat>
            <c:strRef>
              <c:f>'[1]evol pluriannuelle'!$K$2:$K$13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pluriannuelle'!$P$2:$P$13</c:f>
              <c:numCache>
                <c:formatCode>General</c:formatCode>
                <c:ptCount val="12"/>
                <c:pt idx="0">
                  <c:v>0.29945732668329178</c:v>
                </c:pt>
                <c:pt idx="1">
                  <c:v>0.12103320448877804</c:v>
                </c:pt>
                <c:pt idx="2">
                  <c:v>8.6058780548628422E-2</c:v>
                </c:pt>
                <c:pt idx="3">
                  <c:v>1.8155738154613466E-2</c:v>
                </c:pt>
                <c:pt idx="4">
                  <c:v>3.7949299251870322E-2</c:v>
                </c:pt>
                <c:pt idx="5">
                  <c:v>0.11186413466334164</c:v>
                </c:pt>
                <c:pt idx="6">
                  <c:v>0.13263030174563592</c:v>
                </c:pt>
                <c:pt idx="7">
                  <c:v>3.8058049875311722E-2</c:v>
                </c:pt>
                <c:pt idx="8">
                  <c:v>6.9488251870324202E-2</c:v>
                </c:pt>
                <c:pt idx="9">
                  <c:v>3.5785760598503746E-2</c:v>
                </c:pt>
                <c:pt idx="10">
                  <c:v>3.8500645885286788E-2</c:v>
                </c:pt>
                <c:pt idx="11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A1-4223-BA4F-3B83D5F003B4}"/>
            </c:ext>
          </c:extLst>
        </c:ser>
        <c:ser>
          <c:idx val="5"/>
          <c:order val="5"/>
          <c:tx>
            <c:strRef>
              <c:f>'[1]evol pluriannuelle'!$Q$1</c:f>
              <c:strCache>
                <c:ptCount val="1"/>
                <c:pt idx="0">
                  <c:v>année 2012</c:v>
                </c:pt>
              </c:strCache>
            </c:strRef>
          </c:tx>
          <c:invertIfNegative val="0"/>
          <c:cat>
            <c:strRef>
              <c:f>'[1]evol pluriannuelle'!$K$2:$K$13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pluriannuelle'!$Q$2:$Q$13</c:f>
              <c:numCache>
                <c:formatCode>General</c:formatCode>
                <c:ptCount val="12"/>
                <c:pt idx="0">
                  <c:v>0.26165620947630924</c:v>
                </c:pt>
                <c:pt idx="1">
                  <c:v>0.15470155860349127</c:v>
                </c:pt>
                <c:pt idx="2">
                  <c:v>8.5039912718204491E-2</c:v>
                </c:pt>
                <c:pt idx="3">
                  <c:v>3.010574812967581E-2</c:v>
                </c:pt>
                <c:pt idx="4">
                  <c:v>2.7965573566084791E-2</c:v>
                </c:pt>
                <c:pt idx="5">
                  <c:v>7.3586758104738151E-2</c:v>
                </c:pt>
                <c:pt idx="6">
                  <c:v>0.15710699501246883</c:v>
                </c:pt>
                <c:pt idx="7">
                  <c:v>4.0718428927680801E-2</c:v>
                </c:pt>
                <c:pt idx="8">
                  <c:v>7.8368566084788024E-2</c:v>
                </c:pt>
                <c:pt idx="9">
                  <c:v>3.7533541147132171E-2</c:v>
                </c:pt>
                <c:pt idx="10">
                  <c:v>4.7883154613466331E-2</c:v>
                </c:pt>
                <c:pt idx="11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A1-4223-BA4F-3B83D5F003B4}"/>
            </c:ext>
          </c:extLst>
        </c:ser>
        <c:ser>
          <c:idx val="6"/>
          <c:order val="6"/>
          <c:tx>
            <c:strRef>
              <c:f>'[1]evol pluriannuelle'!$R$1</c:f>
              <c:strCache>
                <c:ptCount val="1"/>
                <c:pt idx="0">
                  <c:v>année 2013</c:v>
                </c:pt>
              </c:strCache>
            </c:strRef>
          </c:tx>
          <c:invertIfNegative val="0"/>
          <c:cat>
            <c:strRef>
              <c:f>'[1]evol pluriannuelle'!$K$2:$K$13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pluriannuelle'!$R$2:$R$13</c:f>
              <c:numCache>
                <c:formatCode>General</c:formatCode>
                <c:ptCount val="12"/>
                <c:pt idx="0">
                  <c:v>0.25373241157942333</c:v>
                </c:pt>
                <c:pt idx="1">
                  <c:v>0.13377645045725581</c:v>
                </c:pt>
                <c:pt idx="2">
                  <c:v>8.5015487889893562E-2</c:v>
                </c:pt>
                <c:pt idx="3">
                  <c:v>2.0613045218319651E-2</c:v>
                </c:pt>
                <c:pt idx="4">
                  <c:v>4.3282647245381181E-2</c:v>
                </c:pt>
                <c:pt idx="5">
                  <c:v>7.4061696208576139E-2</c:v>
                </c:pt>
                <c:pt idx="6">
                  <c:v>0.18111141101212125</c:v>
                </c:pt>
                <c:pt idx="7">
                  <c:v>4.4842719058772525E-2</c:v>
                </c:pt>
                <c:pt idx="8">
                  <c:v>7.4826309167786612E-2</c:v>
                </c:pt>
                <c:pt idx="9">
                  <c:v>5.2227368610210691E-2</c:v>
                </c:pt>
                <c:pt idx="10">
                  <c:v>2.9941900174961109E-2</c:v>
                </c:pt>
                <c:pt idx="11">
                  <c:v>7.2090649113613634E-3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A1-4223-BA4F-3B83D5F003B4}"/>
            </c:ext>
          </c:extLst>
        </c:ser>
        <c:ser>
          <c:idx val="7"/>
          <c:order val="7"/>
          <c:tx>
            <c:strRef>
              <c:f>'[1]evol pluriannuelle'!$S$1</c:f>
              <c:strCache>
                <c:ptCount val="1"/>
                <c:pt idx="0">
                  <c:v>année 2014</c:v>
                </c:pt>
              </c:strCache>
            </c:strRef>
          </c:tx>
          <c:invertIfNegative val="0"/>
          <c:cat>
            <c:strRef>
              <c:f>'[1]evol pluriannuelle'!$K$2:$K$13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pluriannuelle'!$S$2:$S$13</c:f>
              <c:numCache>
                <c:formatCode>General</c:formatCode>
                <c:ptCount val="12"/>
                <c:pt idx="0">
                  <c:v>0.26529924329941085</c:v>
                </c:pt>
                <c:pt idx="1">
                  <c:v>0.12694051189449151</c:v>
                </c:pt>
                <c:pt idx="2">
                  <c:v>9.8747406906535176E-2</c:v>
                </c:pt>
                <c:pt idx="3">
                  <c:v>2.2700826471250719E-2</c:v>
                </c:pt>
                <c:pt idx="4">
                  <c:v>2.8468686702852155E-2</c:v>
                </c:pt>
                <c:pt idx="5">
                  <c:v>9.1797706168393625E-2</c:v>
                </c:pt>
                <c:pt idx="6">
                  <c:v>0.18465428949022672</c:v>
                </c:pt>
                <c:pt idx="7">
                  <c:v>3.5761319326181276E-2</c:v>
                </c:pt>
                <c:pt idx="8">
                  <c:v>6.7711421828950832E-2</c:v>
                </c:pt>
                <c:pt idx="9">
                  <c:v>4.0893064096853983E-2</c:v>
                </c:pt>
                <c:pt idx="10">
                  <c:v>2.9043341635817094E-2</c:v>
                </c:pt>
                <c:pt idx="11">
                  <c:v>8.6654674950381386E-3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A1-4223-BA4F-3B83D5F003B4}"/>
            </c:ext>
          </c:extLst>
        </c:ser>
        <c:ser>
          <c:idx val="8"/>
          <c:order val="8"/>
          <c:tx>
            <c:strRef>
              <c:f>'[1]evol pluriannuelle'!$T$1</c:f>
              <c:strCache>
                <c:ptCount val="1"/>
                <c:pt idx="0">
                  <c:v>année 2015</c:v>
                </c:pt>
              </c:strCache>
            </c:strRef>
          </c:tx>
          <c:invertIfNegative val="0"/>
          <c:cat>
            <c:strRef>
              <c:f>'[1]evol pluriannuelle'!$K$2:$K$13</c:f>
              <c:strCache>
                <c:ptCount val="12"/>
                <c:pt idx="0">
                  <c:v>Déchets Putrescibles</c:v>
                </c:pt>
                <c:pt idx="1">
                  <c:v>Papiers</c:v>
                </c:pt>
                <c:pt idx="2">
                  <c:v>Cartons</c:v>
                </c:pt>
                <c:pt idx="3">
                  <c:v>Composites</c:v>
                </c:pt>
                <c:pt idx="4">
                  <c:v>Textiles</c:v>
                </c:pt>
                <c:pt idx="5">
                  <c:v>Textiles sanitaires</c:v>
                </c:pt>
                <c:pt idx="6">
                  <c:v>Plastiques</c:v>
                </c:pt>
                <c:pt idx="7">
                  <c:v>Combustibles non classés</c:v>
                </c:pt>
                <c:pt idx="8">
                  <c:v>Verre</c:v>
                </c:pt>
                <c:pt idx="9">
                  <c:v>Métaux</c:v>
                </c:pt>
                <c:pt idx="10">
                  <c:v>Incombustibles non classés</c:v>
                </c:pt>
                <c:pt idx="11">
                  <c:v>Déchets ménagers spéciaux</c:v>
                </c:pt>
              </c:strCache>
            </c:strRef>
          </c:cat>
          <c:val>
            <c:numRef>
              <c:f>'[1]evol pluriannuelle'!$T$2:$T$13</c:f>
              <c:numCache>
                <c:formatCode>General</c:formatCode>
                <c:ptCount val="12"/>
                <c:pt idx="0">
                  <c:v>0.27096185593810812</c:v>
                </c:pt>
                <c:pt idx="1">
                  <c:v>0.12224809961833814</c:v>
                </c:pt>
                <c:pt idx="2">
                  <c:v>7.7769389510876516E-2</c:v>
                </c:pt>
                <c:pt idx="3">
                  <c:v>2.2149928670393913E-2</c:v>
                </c:pt>
                <c:pt idx="4">
                  <c:v>2.7089817840607704E-2</c:v>
                </c:pt>
                <c:pt idx="5">
                  <c:v>0.10571586959634557</c:v>
                </c:pt>
                <c:pt idx="6">
                  <c:v>0.18946756577934706</c:v>
                </c:pt>
                <c:pt idx="7">
                  <c:v>3.197466702293196E-2</c:v>
                </c:pt>
                <c:pt idx="8">
                  <c:v>8.1259863590949166E-2</c:v>
                </c:pt>
                <c:pt idx="9">
                  <c:v>3.4305737014107288E-2</c:v>
                </c:pt>
                <c:pt idx="10">
                  <c:v>3.1664566579833311E-2</c:v>
                </c:pt>
                <c:pt idx="11">
                  <c:v>6.1435306776728123E-3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A1-4223-BA4F-3B83D5F00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0736"/>
        <c:axId val="121630720"/>
      </c:barChart>
      <c:catAx>
        <c:axId val="121620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630720"/>
        <c:crosses val="autoZero"/>
        <c:auto val="1"/>
        <c:lblAlgn val="ctr"/>
        <c:lblOffset val="100"/>
        <c:noMultiLvlLbl val="0"/>
      </c:catAx>
      <c:valAx>
        <c:axId val="121630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620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48184769988809"/>
          <c:y val="0.18041491653385924"/>
          <c:w val="9.8183350479994463E-2"/>
          <c:h val="0.4361707291132062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37</xdr:row>
      <xdr:rowOff>228600</xdr:rowOff>
    </xdr:from>
    <xdr:to>
      <xdr:col>22</xdr:col>
      <xdr:colOff>190500</xdr:colOff>
      <xdr:row>54</xdr:row>
      <xdr:rowOff>76200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93</xdr:row>
      <xdr:rowOff>19049</xdr:rowOff>
    </xdr:from>
    <xdr:to>
      <xdr:col>21</xdr:col>
      <xdr:colOff>257174</xdr:colOff>
      <xdr:row>108</xdr:row>
      <xdr:rowOff>180974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171450</xdr:colOff>
      <xdr:row>57</xdr:row>
      <xdr:rowOff>142875</xdr:rowOff>
    </xdr:from>
    <xdr:to>
      <xdr:col>34</xdr:col>
      <xdr:colOff>57150</xdr:colOff>
      <xdr:row>78</xdr:row>
      <xdr:rowOff>28575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109</xdr:row>
      <xdr:rowOff>0</xdr:rowOff>
    </xdr:from>
    <xdr:to>
      <xdr:col>21</xdr:col>
      <xdr:colOff>257175</xdr:colOff>
      <xdr:row>124</xdr:row>
      <xdr:rowOff>57150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266699</xdr:colOff>
      <xdr:row>131</xdr:row>
      <xdr:rowOff>114299</xdr:rowOff>
    </xdr:from>
    <xdr:to>
      <xdr:col>28</xdr:col>
      <xdr:colOff>638175</xdr:colOff>
      <xdr:row>155</xdr:row>
      <xdr:rowOff>28574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723900</xdr:colOff>
      <xdr:row>158</xdr:row>
      <xdr:rowOff>114299</xdr:rowOff>
    </xdr:from>
    <xdr:to>
      <xdr:col>19</xdr:col>
      <xdr:colOff>381000</xdr:colOff>
      <xdr:row>179</xdr:row>
      <xdr:rowOff>47624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447675</xdr:colOff>
      <xdr:row>77</xdr:row>
      <xdr:rowOff>176212</xdr:rowOff>
    </xdr:from>
    <xdr:to>
      <xdr:col>32</xdr:col>
      <xdr:colOff>180974</xdr:colOff>
      <xdr:row>101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638176</xdr:colOff>
      <xdr:row>16</xdr:row>
      <xdr:rowOff>161923</xdr:rowOff>
    </xdr:from>
    <xdr:to>
      <xdr:col>17</xdr:col>
      <xdr:colOff>180976</xdr:colOff>
      <xdr:row>24</xdr:row>
      <xdr:rowOff>104774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457199</xdr:colOff>
      <xdr:row>17</xdr:row>
      <xdr:rowOff>71437</xdr:rowOff>
    </xdr:from>
    <xdr:to>
      <xdr:col>31</xdr:col>
      <xdr:colOff>533399</xdr:colOff>
      <xdr:row>24</xdr:row>
      <xdr:rowOff>47625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295274</xdr:colOff>
      <xdr:row>0</xdr:row>
      <xdr:rowOff>223836</xdr:rowOff>
    </xdr:from>
    <xdr:to>
      <xdr:col>43</xdr:col>
      <xdr:colOff>514349</xdr:colOff>
      <xdr:row>18</xdr:row>
      <xdr:rowOff>1095375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171450</xdr:colOff>
      <xdr:row>19</xdr:row>
      <xdr:rowOff>495301</xdr:rowOff>
    </xdr:from>
    <xdr:to>
      <xdr:col>42</xdr:col>
      <xdr:colOff>95249</xdr:colOff>
      <xdr:row>28</xdr:row>
      <xdr:rowOff>385765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200025</xdr:colOff>
      <xdr:row>29</xdr:row>
      <xdr:rowOff>38100</xdr:rowOff>
    </xdr:from>
    <xdr:to>
      <xdr:col>41</xdr:col>
      <xdr:colOff>228600</xdr:colOff>
      <xdr:row>40</xdr:row>
      <xdr:rowOff>152400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361950</xdr:colOff>
      <xdr:row>36</xdr:row>
      <xdr:rowOff>161925</xdr:rowOff>
    </xdr:from>
    <xdr:to>
      <xdr:col>50</xdr:col>
      <xdr:colOff>390525</xdr:colOff>
      <xdr:row>50</xdr:row>
      <xdr:rowOff>76200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41</xdr:col>
      <xdr:colOff>742950</xdr:colOff>
      <xdr:row>26</xdr:row>
      <xdr:rowOff>0</xdr:rowOff>
    </xdr:from>
    <xdr:to>
      <xdr:col>51</xdr:col>
      <xdr:colOff>9525</xdr:colOff>
      <xdr:row>36</xdr:row>
      <xdr:rowOff>66675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47624</xdr:colOff>
      <xdr:row>10</xdr:row>
      <xdr:rowOff>133350</xdr:rowOff>
    </xdr:from>
    <xdr:to>
      <xdr:col>56</xdr:col>
      <xdr:colOff>761999</xdr:colOff>
      <xdr:row>26</xdr:row>
      <xdr:rowOff>133350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2\DGAEPD\08-Exploitation\01-Caract&#233;risations\OM\Campagne%20SYCTOM%202011-2015%20VERDICITE\21%20rapport%20annuel%202015\donn&#233;e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5"/>
      <sheetName val="P15"/>
      <sheetName val="E15"/>
      <sheetName val="A15"/>
      <sheetName val="2015"/>
      <sheetName val="2015 tab"/>
      <sheetName val="saisons"/>
      <sheetName val="saisons (présentation)"/>
      <sheetName val="graphs"/>
      <sheetName val="bassin versant"/>
      <sheetName val="paris banlieue 2014"/>
      <sheetName val="bassin versant (presentation)"/>
      <sheetName val="parisbanlieue 2012 2013"/>
      <sheetName val="evol pluriannuelle"/>
      <sheetName val="tx diversion"/>
    </sheetNames>
    <sheetDataSet>
      <sheetData sheetId="0"/>
      <sheetData sheetId="1"/>
      <sheetData sheetId="2"/>
      <sheetData sheetId="3"/>
      <sheetData sheetId="4">
        <row r="7">
          <cell r="BO7">
            <v>5.3337023470078584E-2</v>
          </cell>
          <cell r="BP7">
            <v>0.1107479209151918</v>
          </cell>
          <cell r="BQ7">
            <v>5.8967709850449397E-3</v>
          </cell>
          <cell r="BR7">
            <v>1.4389819354234116E-2</v>
          </cell>
          <cell r="BS7">
            <v>0.24323220043005975</v>
          </cell>
          <cell r="BT7">
            <v>0.43310340943982045</v>
          </cell>
          <cell r="BU7">
            <v>8.2200799117206069E-2</v>
          </cell>
          <cell r="BV7">
            <v>0.31573551990946219</v>
          </cell>
          <cell r="BW7">
            <v>-9.4239678079078612E-2</v>
          </cell>
          <cell r="BX7">
            <v>0.20498759899427041</v>
          </cell>
          <cell r="BY7">
            <v>0.20498759899427041</v>
          </cell>
          <cell r="BZ7">
            <v>1.8509385756437378</v>
          </cell>
          <cell r="CY7">
            <v>4.344217723338973E-2</v>
          </cell>
          <cell r="CZ7">
            <v>9.313917663688949E-2</v>
          </cell>
          <cell r="DA7">
            <v>4.2586538953183248E-2</v>
          </cell>
          <cell r="DB7">
            <v>0.37921486620696832</v>
          </cell>
          <cell r="DC7">
            <v>-0.19293651293318936</v>
          </cell>
          <cell r="DD7">
            <v>0.28607568957007884</v>
          </cell>
          <cell r="DE7">
            <v>0.28607568957007884</v>
          </cell>
          <cell r="DF7">
            <v>3.071486133975263</v>
          </cell>
          <cell r="DG7">
            <v>7.7459553107503826E-2</v>
          </cell>
          <cell r="DH7">
            <v>0.15307029281308648</v>
          </cell>
          <cell r="DI7">
            <v>0.11855122276279528</v>
          </cell>
          <cell r="DJ7">
            <v>0.33576999723010392</v>
          </cell>
          <cell r="DK7">
            <v>-2.9629411603930927E-2</v>
          </cell>
          <cell r="DL7">
            <v>0.18269970441701741</v>
          </cell>
          <cell r="DM7">
            <v>0.18269970441701744</v>
          </cell>
          <cell r="DN7">
            <v>1.1935673543142125</v>
          </cell>
          <cell r="DO7">
            <v>5.3202152134392049E-2</v>
          </cell>
          <cell r="DP7">
            <v>0.10897405080293464</v>
          </cell>
          <cell r="DQ7">
            <v>8.2619163740320384E-2</v>
          </cell>
          <cell r="DR7">
            <v>0.23629873327153905</v>
          </cell>
          <cell r="DS7">
            <v>-1.8350631665669789E-2</v>
          </cell>
          <cell r="DT7">
            <v>0.12732468246860443</v>
          </cell>
          <cell r="DU7">
            <v>0.12732468246860443</v>
          </cell>
          <cell r="DV7">
            <v>1.1683945079627673</v>
          </cell>
          <cell r="DW7">
            <v>3.9244211405028727E-2</v>
          </cell>
          <cell r="DX7">
            <v>8.7808163407856576E-2</v>
          </cell>
          <cell r="DY7">
            <v>6.4987414241285485E-2</v>
          </cell>
          <cell r="DZ7">
            <v>0.18796049499928802</v>
          </cell>
          <cell r="EA7">
            <v>-1.2344168183574852E-2</v>
          </cell>
          <cell r="EB7">
            <v>0.10015233159143143</v>
          </cell>
          <cell r="EC7">
            <v>0.10015233159143144</v>
          </cell>
          <cell r="ED7">
            <v>1.1405810998031918</v>
          </cell>
        </row>
        <row r="8">
          <cell r="BO8">
            <v>5.4995231090329021E-2</v>
          </cell>
          <cell r="BP8">
            <v>0.11325816427705819</v>
          </cell>
          <cell r="BQ8">
            <v>3.6781066860234633E-3</v>
          </cell>
          <cell r="BR8">
            <v>8.1540127382990629E-3</v>
          </cell>
          <cell r="BS8">
            <v>0.25386162155960346</v>
          </cell>
          <cell r="BT8">
            <v>0.43759258235256127</v>
          </cell>
          <cell r="BU8">
            <v>8.9073009379504756E-2</v>
          </cell>
          <cell r="BV8">
            <v>0.33538328378914944</v>
          </cell>
          <cell r="BW8">
            <v>-0.10886695523503308</v>
          </cell>
          <cell r="BX8">
            <v>0.22212511951209127</v>
          </cell>
          <cell r="BY8">
            <v>0.22212511951209127</v>
          </cell>
          <cell r="BZ8">
            <v>1.9612283223019304</v>
          </cell>
          <cell r="CY8">
            <v>6.3950757370928521E-2</v>
          </cell>
          <cell r="CZ8">
            <v>0.13377673439253965</v>
          </cell>
          <cell r="DA8">
            <v>7.5856308442757397E-2</v>
          </cell>
          <cell r="DB8">
            <v>0.6433425803012347</v>
          </cell>
          <cell r="DC8">
            <v>-0.37578911151615535</v>
          </cell>
          <cell r="DD8">
            <v>0.50956584590869503</v>
          </cell>
          <cell r="DE8">
            <v>0.50956584590869503</v>
          </cell>
          <cell r="DF8">
            <v>3.809076729392133</v>
          </cell>
          <cell r="DG8">
            <v>5.0321907404966115E-2</v>
          </cell>
          <cell r="DH8">
            <v>0.10177470455585798</v>
          </cell>
          <cell r="DI8">
            <v>8.4691141836092707E-2</v>
          </cell>
          <cell r="DJ8">
            <v>0.23229251972131837</v>
          </cell>
          <cell r="DK8">
            <v>-2.8743110609602426E-2</v>
          </cell>
          <cell r="DL8">
            <v>0.1305178151654604</v>
          </cell>
          <cell r="DM8">
            <v>0.1305178151654604</v>
          </cell>
          <cell r="DN8">
            <v>1.2824190031799805</v>
          </cell>
          <cell r="DO8">
            <v>7.5368258057379123E-2</v>
          </cell>
          <cell r="DP8">
            <v>0.14845735464526189</v>
          </cell>
          <cell r="DQ8">
            <v>0.12982821738657724</v>
          </cell>
          <cell r="DR8">
            <v>0.34853607495484118</v>
          </cell>
          <cell r="DS8">
            <v>-5.1621365664317381E-2</v>
          </cell>
          <cell r="DT8">
            <v>0.20007872030957927</v>
          </cell>
          <cell r="DU8">
            <v>0.20007872030957929</v>
          </cell>
          <cell r="DV8">
            <v>1.3477184797456914</v>
          </cell>
          <cell r="DW8">
            <v>3.0340001528042358E-2</v>
          </cell>
          <cell r="DX8">
            <v>6.9023863514573319E-2</v>
          </cell>
          <cell r="DY8">
            <v>3.2712562179593875E-2</v>
          </cell>
          <cell r="DZ8">
            <v>0.11943730760779378</v>
          </cell>
          <cell r="EA8">
            <v>1.8610419421352858E-2</v>
          </cell>
          <cell r="EB8">
            <v>5.0413444093220461E-2</v>
          </cell>
          <cell r="EC8">
            <v>5.0413444093220461E-2</v>
          </cell>
          <cell r="ED8">
            <v>0.73037702507881852</v>
          </cell>
        </row>
        <row r="9">
          <cell r="BO9">
            <v>1.775400703612186E-4</v>
          </cell>
          <cell r="BP9">
            <v>3.5882021710766614E-4</v>
          </cell>
          <cell r="BQ9">
            <v>0</v>
          </cell>
          <cell r="BR9">
            <v>0</v>
          </cell>
          <cell r="BS9">
            <v>2.9211444521981839E-3</v>
          </cell>
          <cell r="BT9">
            <v>5.9597999830894267E-3</v>
          </cell>
          <cell r="BU9">
            <v>1.4130335015318269E-3</v>
          </cell>
          <cell r="BV9">
            <v>3.8825614445435704E-3</v>
          </cell>
          <cell r="BW9">
            <v>-3.1649210103282381E-3</v>
          </cell>
          <cell r="BX9">
            <v>3.5237412274359043E-3</v>
          </cell>
          <cell r="BY9">
            <v>3.5237412274359043E-3</v>
          </cell>
          <cell r="BZ9">
            <v>9.8203530889079893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 t="e">
            <v>#DIV/0!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 t="e">
            <v>#DIV/0!</v>
          </cell>
          <cell r="DO9">
            <v>7.101602814448744E-4</v>
          </cell>
          <cell r="DP9">
            <v>1.4352808684306646E-3</v>
          </cell>
          <cell r="DQ9">
            <v>2.660192982857008E-3</v>
          </cell>
          <cell r="DR9">
            <v>5.534913586961553E-3</v>
          </cell>
          <cell r="DS9">
            <v>-2.6643518501002234E-3</v>
          </cell>
          <cell r="DT9">
            <v>4.0996327185308882E-3</v>
          </cell>
          <cell r="DU9">
            <v>4.0996327185308882E-3</v>
          </cell>
          <cell r="DV9">
            <v>2.8563278510173586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 t="e">
            <v>#DIV/0!</v>
          </cell>
        </row>
        <row r="10">
          <cell r="BO10">
            <v>1.1742149619052001E-3</v>
          </cell>
          <cell r="BP10">
            <v>2.546618570404426E-3</v>
          </cell>
          <cell r="BQ10">
            <v>0</v>
          </cell>
          <cell r="BR10">
            <v>0</v>
          </cell>
          <cell r="BS10">
            <v>4.7925392979902863E-3</v>
          </cell>
          <cell r="BT10">
            <v>1.062881946647919E-2</v>
          </cell>
          <cell r="BU10">
            <v>3.1221579988067864E-3</v>
          </cell>
          <cell r="BV10">
            <v>1.0332475626898605E-2</v>
          </cell>
          <cell r="BW10">
            <v>-5.2392384860897537E-3</v>
          </cell>
          <cell r="BX10">
            <v>7.7858570564941793E-3</v>
          </cell>
          <cell r="BY10">
            <v>7.7858570564941793E-3</v>
          </cell>
          <cell r="BZ10">
            <v>3.0573314539435383</v>
          </cell>
          <cell r="CY10">
            <v>1.383299752384398E-3</v>
          </cell>
          <cell r="CZ10">
            <v>2.969738797275169E-3</v>
          </cell>
          <cell r="DA10">
            <v>3.4900481952260557E-3</v>
          </cell>
          <cell r="DB10">
            <v>2.6414187879641216E-2</v>
          </cell>
          <cell r="DC10">
            <v>-2.0474710285090878E-2</v>
          </cell>
          <cell r="DD10">
            <v>2.3444449082366047E-2</v>
          </cell>
          <cell r="DE10">
            <v>2.3444449082366047E-2</v>
          </cell>
          <cell r="DF10">
            <v>7.8944481931801826</v>
          </cell>
          <cell r="DG10">
            <v>8.8611671360425376E-4</v>
          </cell>
          <cell r="DH10">
            <v>1.8431283957059872E-3</v>
          </cell>
          <cell r="DI10">
            <v>2.4760077142032882E-3</v>
          </cell>
          <cell r="DJ10">
            <v>5.6589125519294764E-3</v>
          </cell>
          <cell r="DK10">
            <v>-1.9726557605175025E-3</v>
          </cell>
          <cell r="DL10">
            <v>3.8157841562234895E-3</v>
          </cell>
          <cell r="DM10">
            <v>3.8157841562234895E-3</v>
          </cell>
          <cell r="DN10">
            <v>2.0702758229504141</v>
          </cell>
          <cell r="DO10">
            <v>1.3733653081599998E-3</v>
          </cell>
          <cell r="DP10">
            <v>3.0193122657605036E-3</v>
          </cell>
          <cell r="DQ10">
            <v>2.8442943891221063E-3</v>
          </cell>
          <cell r="DR10">
            <v>7.4026643059781046E-3</v>
          </cell>
          <cell r="DS10">
            <v>-1.3640397744570975E-3</v>
          </cell>
          <cell r="DT10">
            <v>4.383352040217601E-3</v>
          </cell>
          <cell r="DU10">
            <v>4.383352040217601E-3</v>
          </cell>
          <cell r="DV10">
            <v>1.451771679903908</v>
          </cell>
          <cell r="DW10">
            <v>1.054078073472148E-3</v>
          </cell>
          <cell r="DX10">
            <v>2.3542948228760462E-3</v>
          </cell>
          <cell r="DY10">
            <v>3.9623532719870874E-3</v>
          </cell>
          <cell r="DZ10">
            <v>8.4606913215128313E-3</v>
          </cell>
          <cell r="EA10">
            <v>-3.7521016757607393E-3</v>
          </cell>
          <cell r="EB10">
            <v>6.1063964986367856E-3</v>
          </cell>
          <cell r="EC10">
            <v>6.1063964986367856E-3</v>
          </cell>
          <cell r="ED10">
            <v>2.5937263418763794</v>
          </cell>
        </row>
        <row r="11">
          <cell r="BO11">
            <v>7.5010272284226683E-4</v>
          </cell>
          <cell r="BP11">
            <v>1.4969642363474012E-3</v>
          </cell>
          <cell r="BQ11">
            <v>0</v>
          </cell>
          <cell r="BR11">
            <v>0</v>
          </cell>
          <cell r="BS11">
            <v>4.9025540600427546E-3</v>
          </cell>
          <cell r="BT11">
            <v>9.5673706518133173E-3</v>
          </cell>
          <cell r="BU11">
            <v>2.8337158046318088E-3</v>
          </cell>
          <cell r="BV11">
            <v>8.5635208302236761E-3</v>
          </cell>
          <cell r="BW11">
            <v>-5.5695923575288728E-3</v>
          </cell>
          <cell r="BX11">
            <v>7.0665565938762744E-3</v>
          </cell>
          <cell r="BY11">
            <v>7.0665565938762744E-3</v>
          </cell>
          <cell r="BZ11">
            <v>4.7205914625714112</v>
          </cell>
          <cell r="CY11">
            <v>8.7203650088843628E-4</v>
          </cell>
          <cell r="CZ11">
            <v>1.8098795466117378E-3</v>
          </cell>
          <cell r="DA11">
            <v>3.2495835265298244E-3</v>
          </cell>
          <cell r="DB11">
            <v>2.3639003749204412E-2</v>
          </cell>
          <cell r="DC11">
            <v>-2.0019244655980935E-2</v>
          </cell>
          <cell r="DD11">
            <v>2.1829124202592674E-2</v>
          </cell>
          <cell r="DE11">
            <v>2.1829124202592674E-2</v>
          </cell>
          <cell r="DF11">
            <v>12.061092266310659</v>
          </cell>
          <cell r="DG11">
            <v>1.8903112109900319E-3</v>
          </cell>
          <cell r="DH11">
            <v>3.7095343015533101E-3</v>
          </cell>
          <cell r="DI11">
            <v>3.8897310582178572E-3</v>
          </cell>
          <cell r="DJ11">
            <v>9.704012452318684E-3</v>
          </cell>
          <cell r="DK11">
            <v>-2.2849438492120642E-3</v>
          </cell>
          <cell r="DL11">
            <v>5.9944781507653743E-3</v>
          </cell>
          <cell r="DM11">
            <v>5.9944781507653743E-3</v>
          </cell>
          <cell r="DN11">
            <v>1.6159651491173108</v>
          </cell>
          <cell r="DO11">
            <v>2.2410904361605999E-4</v>
          </cell>
          <cell r="DP11">
            <v>4.367755688433132E-4</v>
          </cell>
          <cell r="DQ11">
            <v>6.4671974286857506E-4</v>
          </cell>
          <cell r="DR11">
            <v>1.4334376285771982E-3</v>
          </cell>
          <cell r="DS11">
            <v>-5.5988649089057168E-4</v>
          </cell>
          <cell r="DT11">
            <v>9.9666205973388488E-4</v>
          </cell>
          <cell r="DU11">
            <v>9.9666205973388488E-4</v>
          </cell>
          <cell r="DV11">
            <v>2.281863114215124</v>
          </cell>
          <cell r="DW11">
            <v>1.3954135874540179E-5</v>
          </cell>
          <cell r="DX11">
            <v>3.1667528381243198E-5</v>
          </cell>
          <cell r="DY11">
            <v>8.956929624717807E-5</v>
          </cell>
          <cell r="DZ11">
            <v>1.6970308438678849E-4</v>
          </cell>
          <cell r="EA11">
            <v>-1.0636802762430209E-4</v>
          </cell>
          <cell r="EB11">
            <v>1.3803555600554529E-4</v>
          </cell>
          <cell r="EC11">
            <v>1.3803555600554529E-4</v>
          </cell>
          <cell r="ED11">
            <v>4.358898943540674</v>
          </cell>
        </row>
        <row r="12">
          <cell r="BO12">
            <v>1.4032559012870184E-2</v>
          </cell>
          <cell r="BP12">
            <v>1.2492533323545919E-2</v>
          </cell>
          <cell r="BQ12">
            <v>1.6891031555252387E-3</v>
          </cell>
          <cell r="BR12">
            <v>1.490998077469455E-3</v>
          </cell>
          <cell r="BS12">
            <v>4.6849330243442629E-2</v>
          </cell>
          <cell r="BT12">
            <v>3.3600965460462803E-2</v>
          </cell>
          <cell r="BU12">
            <v>8.1589502115606196E-3</v>
          </cell>
          <cell r="BV12">
            <v>3.2838851511972453E-2</v>
          </cell>
          <cell r="BW12">
            <v>-7.8537848648806176E-3</v>
          </cell>
          <cell r="BX12">
            <v>2.0346318188426537E-2</v>
          </cell>
          <cell r="BY12">
            <v>2.0346318188426533E-2</v>
          </cell>
          <cell r="BZ12">
            <v>1.6286783201992989</v>
          </cell>
          <cell r="CY12">
            <v>1.1354323488445783E-2</v>
          </cell>
          <cell r="CZ12">
            <v>1.0326285861799738E-2</v>
          </cell>
          <cell r="DA12">
            <v>7.3643964755866773E-3</v>
          </cell>
          <cell r="DB12">
            <v>5.979672539051941E-2</v>
          </cell>
          <cell r="DC12">
            <v>-3.914415366691993E-2</v>
          </cell>
          <cell r="DD12">
            <v>4.947043952871967E-2</v>
          </cell>
          <cell r="DE12">
            <v>4.947043952871967E-2</v>
          </cell>
          <cell r="DF12">
            <v>4.7907292312840939</v>
          </cell>
          <cell r="DG12">
            <v>1.1558620778716593E-2</v>
          </cell>
          <cell r="DH12">
            <v>1.0081434893509482E-2</v>
          </cell>
          <cell r="DI12">
            <v>8.1362211988675014E-3</v>
          </cell>
          <cell r="DJ12">
            <v>2.2620193865897448E-2</v>
          </cell>
          <cell r="DK12">
            <v>-2.4573240788784839E-3</v>
          </cell>
          <cell r="DL12">
            <v>1.2538758972387966E-2</v>
          </cell>
          <cell r="DM12">
            <v>1.2538758972387966E-2</v>
          </cell>
          <cell r="DN12">
            <v>1.2437474530992143</v>
          </cell>
          <cell r="DO12">
            <v>1.9016501171330878E-2</v>
          </cell>
          <cell r="DP12">
            <v>1.6055367945422581E-2</v>
          </cell>
          <cell r="DQ12">
            <v>8.6391399536822188E-3</v>
          </cell>
          <cell r="DR12">
            <v>2.936917677144444E-2</v>
          </cell>
          <cell r="DS12">
            <v>2.7415591194007247E-3</v>
          </cell>
          <cell r="DT12">
            <v>1.3313808826021857E-2</v>
          </cell>
          <cell r="DU12">
            <v>1.3313808826021858E-2</v>
          </cell>
          <cell r="DV12">
            <v>0.82924345747041273</v>
          </cell>
          <cell r="DW12">
            <v>1.4200790612987487E-2</v>
          </cell>
          <cell r="DX12">
            <v>1.3507044593451874E-2</v>
          </cell>
          <cell r="DY12">
            <v>8.4879743198407812E-3</v>
          </cell>
          <cell r="DZ12">
            <v>2.658789153196877E-2</v>
          </cell>
          <cell r="EA12">
            <v>4.2619765493497747E-4</v>
          </cell>
          <cell r="EB12">
            <v>1.3080846938516896E-2</v>
          </cell>
          <cell r="EC12">
            <v>1.3080846938516896E-2</v>
          </cell>
          <cell r="ED12">
            <v>0.96844626876099937</v>
          </cell>
        </row>
        <row r="13">
          <cell r="BO13">
            <v>3.4919767395394416E-2</v>
          </cell>
          <cell r="BP13">
            <v>3.0470953894724602E-2</v>
          </cell>
          <cell r="BQ13">
            <v>0</v>
          </cell>
          <cell r="BR13">
            <v>0</v>
          </cell>
          <cell r="BS13">
            <v>0.10249406838799716</v>
          </cell>
          <cell r="BT13">
            <v>8.8247816080699662E-2</v>
          </cell>
          <cell r="BU13">
            <v>2.4880161392940553E-2</v>
          </cell>
          <cell r="BV13">
            <v>9.2515661504644672E-2</v>
          </cell>
          <cell r="BW13">
            <v>-3.1573753715195468E-2</v>
          </cell>
          <cell r="BX13">
            <v>6.204470760992007E-2</v>
          </cell>
          <cell r="BY13">
            <v>6.204470760992007E-2</v>
          </cell>
          <cell r="BZ13">
            <v>2.0361918377836474</v>
          </cell>
          <cell r="CY13">
            <v>2.0749632694776032E-2</v>
          </cell>
          <cell r="CZ13">
            <v>1.8124453492175591E-2</v>
          </cell>
          <cell r="DA13">
            <v>1.804713685729039E-2</v>
          </cell>
          <cell r="DB13">
            <v>0.13935635559369686</v>
          </cell>
          <cell r="DC13">
            <v>-0.10310744860934566</v>
          </cell>
          <cell r="DD13">
            <v>0.12123190210152125</v>
          </cell>
          <cell r="DE13">
            <v>0.12123190210152127</v>
          </cell>
          <cell r="DF13">
            <v>6.6888583511694648</v>
          </cell>
          <cell r="DG13">
            <v>3.5591641613322712E-2</v>
          </cell>
          <cell r="DH13">
            <v>2.9236823543780689E-2</v>
          </cell>
          <cell r="DI13">
            <v>1.5097087705857323E-2</v>
          </cell>
          <cell r="DJ13">
            <v>5.2502998258290107E-2</v>
          </cell>
          <cell r="DK13">
            <v>5.9706488292712717E-3</v>
          </cell>
          <cell r="DL13">
            <v>2.3266174714509417E-2</v>
          </cell>
          <cell r="DM13">
            <v>2.3266174714509417E-2</v>
          </cell>
          <cell r="DN13">
            <v>0.79578325872745637</v>
          </cell>
          <cell r="DO13">
            <v>4.2335736033589061E-2</v>
          </cell>
          <cell r="DP13">
            <v>3.7222930315723608E-2</v>
          </cell>
          <cell r="DQ13">
            <v>3.1781485246002862E-2</v>
          </cell>
          <cell r="DR13">
            <v>8.620148848712661E-2</v>
          </cell>
          <cell r="DS13">
            <v>-1.1755627855679386E-2</v>
          </cell>
          <cell r="DT13">
            <v>4.8978558171402994E-2</v>
          </cell>
          <cell r="DU13">
            <v>4.8978558171402994E-2</v>
          </cell>
          <cell r="DV13">
            <v>1.3158168300015221</v>
          </cell>
          <cell r="DW13">
            <v>4.1002059239889851E-2</v>
          </cell>
          <cell r="DX13">
            <v>3.7299608227218513E-2</v>
          </cell>
          <cell r="DY13">
            <v>2.9939167949203576E-2</v>
          </cell>
          <cell r="DZ13">
            <v>8.3438964763046131E-2</v>
          </cell>
          <cell r="EA13">
            <v>-8.8397483086091119E-3</v>
          </cell>
          <cell r="EB13">
            <v>4.6139356535827625E-2</v>
          </cell>
          <cell r="EC13">
            <v>4.6139356535827625E-2</v>
          </cell>
          <cell r="ED13">
            <v>1.2369930604836357</v>
          </cell>
        </row>
        <row r="14">
          <cell r="BO14">
            <v>1.9645157099536476E-2</v>
          </cell>
          <cell r="BP14">
            <v>1.7426315452495997E-2</v>
          </cell>
          <cell r="BQ14">
            <v>0</v>
          </cell>
          <cell r="BR14">
            <v>0</v>
          </cell>
          <cell r="BS14">
            <v>8.4885241113370952E-2</v>
          </cell>
          <cell r="BT14">
            <v>7.8215731952919337E-2</v>
          </cell>
          <cell r="BU14">
            <v>1.5797449092938051E-2</v>
          </cell>
          <cell r="BV14">
            <v>5.6821080400927711E-2</v>
          </cell>
          <cell r="BW14">
            <v>-2.1968449495935717E-2</v>
          </cell>
          <cell r="BX14">
            <v>3.9394764948431714E-2</v>
          </cell>
          <cell r="BY14">
            <v>3.9394764948431714E-2</v>
          </cell>
          <cell r="BZ14">
            <v>2.260647986995389</v>
          </cell>
          <cell r="CY14">
            <v>3.3557066040033251E-2</v>
          </cell>
          <cell r="CZ14">
            <v>2.9507578906326284E-2</v>
          </cell>
          <cell r="DA14">
            <v>2.2003881148821763E-2</v>
          </cell>
          <cell r="DB14">
            <v>0.17731896784749601</v>
          </cell>
          <cell r="DC14">
            <v>-0.11830381003484343</v>
          </cell>
          <cell r="DD14">
            <v>0.14781138894116971</v>
          </cell>
          <cell r="DE14">
            <v>0.14781138894116971</v>
          </cell>
          <cell r="DF14">
            <v>5.0092686157141699</v>
          </cell>
          <cell r="DG14">
            <v>1.4683933209254185E-2</v>
          </cell>
          <cell r="DH14">
            <v>1.2866031705029216E-2</v>
          </cell>
          <cell r="DI14">
            <v>1.0642759901626121E-2</v>
          </cell>
          <cell r="DJ14">
            <v>2.9267626246984414E-2</v>
          </cell>
          <cell r="DK14">
            <v>-3.5355628369259824E-3</v>
          </cell>
          <cell r="DL14">
            <v>1.6401594541955198E-2</v>
          </cell>
          <cell r="DM14">
            <v>1.6401594541955198E-2</v>
          </cell>
          <cell r="DN14">
            <v>1.274798237559446</v>
          </cell>
          <cell r="DO14">
            <v>1.8980513981000965E-2</v>
          </cell>
          <cell r="DP14">
            <v>1.7051815610566543E-2</v>
          </cell>
          <cell r="DQ14">
            <v>1.3821675855058823E-2</v>
          </cell>
          <cell r="DR14">
            <v>3.8352448656922243E-2</v>
          </cell>
          <cell r="DS14">
            <v>-4.2488174357891567E-3</v>
          </cell>
          <cell r="DT14">
            <v>2.13006330463557E-2</v>
          </cell>
          <cell r="DU14">
            <v>2.13006330463557E-2</v>
          </cell>
          <cell r="DV14">
            <v>1.2491709699908016</v>
          </cell>
          <cell r="DW14">
            <v>1.1359115167857498E-2</v>
          </cell>
          <cell r="DX14">
            <v>1.0279835588061949E-2</v>
          </cell>
          <cell r="DY14">
            <v>8.2225481700351297E-3</v>
          </cell>
          <cell r="DZ14">
            <v>2.2951633357924821E-2</v>
          </cell>
          <cell r="EA14">
            <v>-2.3919621818009225E-3</v>
          </cell>
          <cell r="EB14">
            <v>1.2671797769862872E-2</v>
          </cell>
          <cell r="EC14">
            <v>1.2671797769862872E-2</v>
          </cell>
          <cell r="ED14">
            <v>1.2326848675069013</v>
          </cell>
        </row>
        <row r="15">
          <cell r="BO15">
            <v>3.8237994709953052E-2</v>
          </cell>
          <cell r="BP15">
            <v>3.4508972373272516E-2</v>
          </cell>
          <cell r="BQ15">
            <v>1.8855970283770309E-3</v>
          </cell>
          <cell r="BR15">
            <v>1.5442982509847455E-3</v>
          </cell>
          <cell r="BS15">
            <v>0.25009389239274404</v>
          </cell>
          <cell r="BT15">
            <v>0.24010379747287469</v>
          </cell>
          <cell r="BU15">
            <v>4.406670112362672E-2</v>
          </cell>
          <cell r="BV15">
            <v>0.14439996316583731</v>
          </cell>
          <cell r="BW15">
            <v>-7.5382018419292263E-2</v>
          </cell>
          <cell r="BX15">
            <v>0.10989099079256479</v>
          </cell>
          <cell r="BY15">
            <v>0.10989099079256479</v>
          </cell>
          <cell r="BZ15">
            <v>3.1844179422067134</v>
          </cell>
          <cell r="CY15">
            <v>2.3412069962918589E-2</v>
          </cell>
          <cell r="CZ15">
            <v>2.0718966808649458E-2</v>
          </cell>
          <cell r="DA15">
            <v>9.0775212956234596E-3</v>
          </cell>
          <cell r="DB15">
            <v>8.1697347021405561E-2</v>
          </cell>
          <cell r="DC15">
            <v>-4.0259413404106645E-2</v>
          </cell>
          <cell r="DD15">
            <v>6.0978380212756103E-2</v>
          </cell>
          <cell r="DE15">
            <v>6.0978380212756103E-2</v>
          </cell>
          <cell r="DF15">
            <v>2.9431187749815653</v>
          </cell>
          <cell r="DG15">
            <v>4.1513137557369191E-2</v>
          </cell>
          <cell r="DH15">
            <v>3.5868112836802059E-2</v>
          </cell>
          <cell r="DI15">
            <v>3.2106567392224672E-2</v>
          </cell>
          <cell r="DJ15">
            <v>8.5347656241776287E-2</v>
          </cell>
          <cell r="DK15">
            <v>-1.361143056817217E-2</v>
          </cell>
          <cell r="DL15">
            <v>4.9479543404974229E-2</v>
          </cell>
          <cell r="DM15">
            <v>4.9479543404974229E-2</v>
          </cell>
          <cell r="DN15">
            <v>1.379485551138512</v>
          </cell>
          <cell r="DO15">
            <v>1.7476290331402296E-2</v>
          </cell>
          <cell r="DP15">
            <v>1.5733854650724206E-2</v>
          </cell>
          <cell r="DQ15">
            <v>1.3786177787345337E-2</v>
          </cell>
          <cell r="DR15">
            <v>3.6979781500657075E-2</v>
          </cell>
          <cell r="DS15">
            <v>-5.5120721992086598E-3</v>
          </cell>
          <cell r="DT15">
            <v>2.1245926849932865E-2</v>
          </cell>
          <cell r="DU15">
            <v>2.1245926849932865E-2</v>
          </cell>
          <cell r="DV15">
            <v>1.3503319638811426</v>
          </cell>
          <cell r="DW15">
            <v>7.0550480988122111E-2</v>
          </cell>
          <cell r="DX15">
            <v>6.5714955196914351E-2</v>
          </cell>
          <cell r="DY15">
            <v>7.4573469866450928E-2</v>
          </cell>
          <cell r="DZ15">
            <v>0.18064039067059812</v>
          </cell>
          <cell r="EA15">
            <v>-4.9210480276769428E-2</v>
          </cell>
          <cell r="EB15">
            <v>0.11492543547368378</v>
          </cell>
          <cell r="EC15">
            <v>0.11492543547368378</v>
          </cell>
          <cell r="ED15">
            <v>1.7488475055535015</v>
          </cell>
        </row>
        <row r="16">
          <cell r="BO16">
            <v>2.9358262679261421E-2</v>
          </cell>
          <cell r="BP16">
            <v>2.6556528866816184E-2</v>
          </cell>
          <cell r="BQ16">
            <v>1.3157941410690951E-3</v>
          </cell>
          <cell r="BR16">
            <v>1.2243304439944998E-3</v>
          </cell>
          <cell r="BS16">
            <v>8.9416914000511091E-2</v>
          </cell>
          <cell r="BT16">
            <v>8.4958810413282931E-2</v>
          </cell>
          <cell r="BU16">
            <v>2.0834100747634785E-2</v>
          </cell>
          <cell r="BV16">
            <v>7.8511404431626228E-2</v>
          </cell>
          <cell r="BW16">
            <v>-2.5398346697993859E-2</v>
          </cell>
          <cell r="BX16">
            <v>5.1954875564810044E-2</v>
          </cell>
          <cell r="BY16">
            <v>5.1954875564810044E-2</v>
          </cell>
          <cell r="BZ16">
            <v>1.9563880439860672</v>
          </cell>
          <cell r="CY16">
            <v>3.1759506271844096E-2</v>
          </cell>
          <cell r="CZ16">
            <v>2.889936175282961E-2</v>
          </cell>
          <cell r="DA16">
            <v>2.6591794170307628E-2</v>
          </cell>
          <cell r="DB16">
            <v>0.20753012257937314</v>
          </cell>
          <cell r="DC16">
            <v>-0.14973139907371391</v>
          </cell>
          <cell r="DD16">
            <v>0.17863076082654353</v>
          </cell>
          <cell r="DE16">
            <v>0.17863076082654353</v>
          </cell>
          <cell r="DF16">
            <v>6.1811316926074786</v>
          </cell>
          <cell r="DG16">
            <v>2.5655184895110674E-2</v>
          </cell>
          <cell r="DH16">
            <v>2.2003059149344698E-2</v>
          </cell>
          <cell r="DI16">
            <v>7.1600651930343153E-3</v>
          </cell>
          <cell r="DJ16">
            <v>3.3037460683872574E-2</v>
          </cell>
          <cell r="DK16">
            <v>1.0968657614816822E-2</v>
          </cell>
          <cell r="DL16">
            <v>1.1034401534527876E-2</v>
          </cell>
          <cell r="DM16">
            <v>1.1034401534527876E-2</v>
          </cell>
          <cell r="DN16">
            <v>0.50149397225324033</v>
          </cell>
          <cell r="DO16">
            <v>2.2332598582073038E-2</v>
          </cell>
          <cell r="DP16">
            <v>1.9549568082852894E-2</v>
          </cell>
          <cell r="DQ16">
            <v>1.9010297990537581E-2</v>
          </cell>
          <cell r="DR16">
            <v>4.884640486622361E-2</v>
          </cell>
          <cell r="DS16">
            <v>-9.7472687005178207E-3</v>
          </cell>
          <cell r="DT16">
            <v>2.9296836783370715E-2</v>
          </cell>
          <cell r="DU16">
            <v>2.9296836783370715E-2</v>
          </cell>
          <cell r="DV16">
            <v>1.4985925345873621</v>
          </cell>
          <cell r="DW16">
            <v>3.7685760968017873E-2</v>
          </cell>
          <cell r="DX16">
            <v>3.5774126482237524E-2</v>
          </cell>
          <cell r="DY16">
            <v>2.4885754814022106E-2</v>
          </cell>
          <cell r="DZ16">
            <v>7.412565034474014E-2</v>
          </cell>
          <cell r="EA16">
            <v>-2.5773973802650993E-3</v>
          </cell>
          <cell r="EB16">
            <v>3.8351523862502623E-2</v>
          </cell>
          <cell r="EC16">
            <v>3.8351523862502623E-2</v>
          </cell>
          <cell r="ED16">
            <v>1.0720464098975224</v>
          </cell>
        </row>
        <row r="17">
          <cell r="BO17">
            <v>3.9274818187161623E-2</v>
          </cell>
          <cell r="BP17">
            <v>3.4923998363170894E-2</v>
          </cell>
          <cell r="BQ17">
            <v>8.0649783330799946E-3</v>
          </cell>
          <cell r="BR17">
            <v>6.4533893620925707E-3</v>
          </cell>
          <cell r="BS17">
            <v>7.8303561905740046E-2</v>
          </cell>
          <cell r="BT17">
            <v>7.0131886018011166E-2</v>
          </cell>
          <cell r="BU17">
            <v>1.4728857142052279E-2</v>
          </cell>
          <cell r="BV17">
            <v>7.1653970503392214E-2</v>
          </cell>
          <cell r="BW17">
            <v>-1.8059737770504264E-3</v>
          </cell>
          <cell r="BX17">
            <v>3.672997214022132E-2</v>
          </cell>
          <cell r="BY17">
            <v>3.672997214022132E-2</v>
          </cell>
          <cell r="BZ17">
            <v>1.0517115411090763</v>
          </cell>
          <cell r="CY17">
            <v>4.0181744144112304E-2</v>
          </cell>
          <cell r="CZ17">
            <v>3.5513467802672415E-2</v>
          </cell>
          <cell r="DA17">
            <v>1.7668971850524226E-2</v>
          </cell>
          <cell r="DB17">
            <v>0.15420504101762147</v>
          </cell>
          <cell r="DC17">
            <v>-8.3178105412276632E-2</v>
          </cell>
          <cell r="DD17">
            <v>0.11869157321494905</v>
          </cell>
          <cell r="DE17">
            <v>0.11869157321494905</v>
          </cell>
          <cell r="DF17">
            <v>3.3421566678435561</v>
          </cell>
          <cell r="DG17">
            <v>3.1596207058463957E-2</v>
          </cell>
          <cell r="DH17">
            <v>2.7463592783020088E-2</v>
          </cell>
          <cell r="DI17">
            <v>1.489950889909482E-2</v>
          </cell>
          <cell r="DJ17">
            <v>5.0425278106755331E-2</v>
          </cell>
          <cell r="DK17">
            <v>4.5019074592848422E-3</v>
          </cell>
          <cell r="DL17">
            <v>2.2961685323735246E-2</v>
          </cell>
          <cell r="DM17">
            <v>2.2961685323735243E-2</v>
          </cell>
          <cell r="DN17">
            <v>0.83607725708530611</v>
          </cell>
          <cell r="DO17">
            <v>3.7725062695632E-2</v>
          </cell>
          <cell r="DP17">
            <v>3.2878490828485096E-2</v>
          </cell>
          <cell r="DQ17">
            <v>8.4288453587310821E-3</v>
          </cell>
          <cell r="DR17">
            <v>4.5868213918040586E-2</v>
          </cell>
          <cell r="DS17">
            <v>1.9888767738929607E-2</v>
          </cell>
          <cell r="DT17">
            <v>1.2989723089555488E-2</v>
          </cell>
          <cell r="DU17">
            <v>1.298972308955549E-2</v>
          </cell>
          <cell r="DV17">
            <v>0.39508270490023589</v>
          </cell>
          <cell r="DW17">
            <v>4.7596258850438264E-2</v>
          </cell>
          <cell r="DX17">
            <v>4.3840442038505976E-2</v>
          </cell>
          <cell r="DY17">
            <v>1.3994616808954495E-2</v>
          </cell>
          <cell r="DZ17">
            <v>6.5407594994332005E-2</v>
          </cell>
          <cell r="EA17">
            <v>2.2273289082679951E-2</v>
          </cell>
          <cell r="EB17">
            <v>2.1567152955826025E-2</v>
          </cell>
          <cell r="EC17">
            <v>2.1567152955826029E-2</v>
          </cell>
          <cell r="ED17">
            <v>0.49194652136224237</v>
          </cell>
        </row>
        <row r="18">
          <cell r="BO18">
            <v>3.862368242600081E-2</v>
          </cell>
          <cell r="BP18">
            <v>3.3502834413977632E-2</v>
          </cell>
          <cell r="BQ18">
            <v>2.6903389893636847E-3</v>
          </cell>
          <cell r="BR18">
            <v>2.4371853219521617E-3</v>
          </cell>
          <cell r="BS18">
            <v>0.13493170995482215</v>
          </cell>
          <cell r="BT18">
            <v>0.10805526197621974</v>
          </cell>
          <cell r="BU18">
            <v>2.1782219443417822E-2</v>
          </cell>
          <cell r="BV18">
            <v>8.7822073550643295E-2</v>
          </cell>
          <cell r="BW18">
            <v>-2.0816404722688031E-2</v>
          </cell>
          <cell r="BX18">
            <v>5.4319239136665663E-2</v>
          </cell>
          <cell r="BY18">
            <v>5.4319239136665663E-2</v>
          </cell>
          <cell r="BZ18">
            <v>1.6213326450374381</v>
          </cell>
          <cell r="CY18">
            <v>4.4588872923376439E-2</v>
          </cell>
          <cell r="CZ18">
            <v>3.7927485104491163E-2</v>
          </cell>
          <cell r="DA18">
            <v>3.1574953798416405E-2</v>
          </cell>
          <cell r="DB18">
            <v>0.25003269259635685</v>
          </cell>
          <cell r="DC18">
            <v>-0.1741777223873745</v>
          </cell>
          <cell r="DD18">
            <v>0.21210520749186568</v>
          </cell>
          <cell r="DE18">
            <v>0.21210520749186568</v>
          </cell>
          <cell r="DF18">
            <v>5.592387866148008</v>
          </cell>
          <cell r="DG18">
            <v>3.6125628931907967E-2</v>
          </cell>
          <cell r="DH18">
            <v>2.9482016003346531E-2</v>
          </cell>
          <cell r="DI18">
            <v>2.007054020340324E-2</v>
          </cell>
          <cell r="DJ18">
            <v>6.0412795772599219E-2</v>
          </cell>
          <cell r="DK18">
            <v>-1.4487637659061567E-3</v>
          </cell>
          <cell r="DL18">
            <v>3.0930779769252688E-2</v>
          </cell>
          <cell r="DM18">
            <v>3.0930779769252688E-2</v>
          </cell>
          <cell r="DN18">
            <v>1.0491405935653011</v>
          </cell>
          <cell r="DO18">
            <v>2.7938297804193827E-2</v>
          </cell>
          <cell r="DP18">
            <v>2.4007933959055722E-2</v>
          </cell>
          <cell r="DQ18">
            <v>1.2771878437712905E-2</v>
          </cell>
          <cell r="DR18">
            <v>4.3690720530469462E-2</v>
          </cell>
          <cell r="DS18">
            <v>4.3251473876419824E-3</v>
          </cell>
          <cell r="DT18">
            <v>1.968278657141374E-2</v>
          </cell>
          <cell r="DU18">
            <v>1.968278657141374E-2</v>
          </cell>
          <cell r="DV18">
            <v>0.81984508142107126</v>
          </cell>
          <cell r="DW18">
            <v>4.5841930044525005E-2</v>
          </cell>
          <cell r="DX18">
            <v>4.2593902589017095E-2</v>
          </cell>
          <cell r="DY18">
            <v>1.7318776150394028E-2</v>
          </cell>
          <cell r="DZ18">
            <v>6.928392914296061E-2</v>
          </cell>
          <cell r="EA18">
            <v>1.5903876035073573E-2</v>
          </cell>
          <cell r="EB18">
            <v>2.6690026553943522E-2</v>
          </cell>
          <cell r="EC18">
            <v>2.6690026553943518E-2</v>
          </cell>
          <cell r="ED18">
            <v>0.62661613356897672</v>
          </cell>
        </row>
        <row r="19">
          <cell r="BO19">
            <v>1.0388469088799873E-2</v>
          </cell>
          <cell r="BP19">
            <v>9.2974534002231036E-3</v>
          </cell>
          <cell r="BQ19">
            <v>0</v>
          </cell>
          <cell r="BR19">
            <v>0</v>
          </cell>
          <cell r="BS19">
            <v>2.8575018283741465E-2</v>
          </cell>
          <cell r="BT19">
            <v>2.7103352018152008E-2</v>
          </cell>
          <cell r="BU19">
            <v>6.5518687530568571E-3</v>
          </cell>
          <cell r="BV19">
            <v>2.5636124788316519E-2</v>
          </cell>
          <cell r="BW19">
            <v>-7.041217987870314E-3</v>
          </cell>
          <cell r="BX19">
            <v>1.6338671388093418E-2</v>
          </cell>
          <cell r="BY19">
            <v>1.6338671388093418E-2</v>
          </cell>
          <cell r="BZ19">
            <v>1.7573275911983977</v>
          </cell>
          <cell r="CY19">
            <v>1.2520588946671671E-2</v>
          </cell>
          <cell r="CZ19">
            <v>1.1378770436518628E-2</v>
          </cell>
          <cell r="DA19">
            <v>9.6601229232828496E-3</v>
          </cell>
          <cell r="DB19">
            <v>7.6270785484933337E-2</v>
          </cell>
          <cell r="DC19">
            <v>-5.3513244611896084E-2</v>
          </cell>
          <cell r="DD19">
            <v>6.4892015048414714E-2</v>
          </cell>
          <cell r="DE19">
            <v>6.4892015048414714E-2</v>
          </cell>
          <cell r="DF19">
            <v>5.7029022081465452</v>
          </cell>
          <cell r="DG19">
            <v>1.3896589192214445E-2</v>
          </cell>
          <cell r="DH19">
            <v>1.1872601601996314E-2</v>
          </cell>
          <cell r="DI19">
            <v>3.87482846112349E-3</v>
          </cell>
          <cell r="DJ19">
            <v>1.7844113308209408E-2</v>
          </cell>
          <cell r="DK19">
            <v>5.901089895783221E-3</v>
          </cell>
          <cell r="DL19">
            <v>5.9715117062130929E-3</v>
          </cell>
          <cell r="DM19">
            <v>5.9715117062130937E-3</v>
          </cell>
          <cell r="DN19">
            <v>0.50296572784932125</v>
          </cell>
          <cell r="DO19">
            <v>7.2357325405035264E-3</v>
          </cell>
          <cell r="DP19">
            <v>6.4096498081961592E-3</v>
          </cell>
          <cell r="DQ19">
            <v>4.1665007826270258E-3</v>
          </cell>
          <cell r="DR19">
            <v>1.283065875014797E-2</v>
          </cell>
          <cell r="DS19">
            <v>-1.1359133755650501E-5</v>
          </cell>
          <cell r="DT19">
            <v>6.4210089419518097E-3</v>
          </cell>
          <cell r="DU19">
            <v>6.4210089419518106E-3</v>
          </cell>
          <cell r="DV19">
            <v>1.0017721925683249</v>
          </cell>
          <cell r="DW19">
            <v>7.9009656758098502E-3</v>
          </cell>
          <cell r="DX19">
            <v>7.5287917541813094E-3</v>
          </cell>
          <cell r="DY19">
            <v>6.2271958173585234E-3</v>
          </cell>
          <cell r="DZ19">
            <v>1.7125545028119991E-2</v>
          </cell>
          <cell r="EA19">
            <v>-2.0679615197573709E-3</v>
          </cell>
          <cell r="EB19">
            <v>9.5967532739386803E-3</v>
          </cell>
          <cell r="EC19">
            <v>9.5967532739386803E-3</v>
          </cell>
          <cell r="ED19">
            <v>1.2746737573939237</v>
          </cell>
        </row>
        <row r="20">
          <cell r="BO20">
            <v>6.9704393387803633E-3</v>
          </cell>
          <cell r="BP20">
            <v>7.7881816992179734E-3</v>
          </cell>
          <cell r="BQ20">
            <v>0</v>
          </cell>
          <cell r="BR20">
            <v>0</v>
          </cell>
          <cell r="BS20">
            <v>2.3614550989143373E-2</v>
          </cell>
          <cell r="BT20">
            <v>2.7554450108205404E-2</v>
          </cell>
          <cell r="BU20">
            <v>6.3051407005411562E-3</v>
          </cell>
          <cell r="BV20">
            <v>2.3511576938747291E-2</v>
          </cell>
          <cell r="BW20">
            <v>-7.9352135403113443E-3</v>
          </cell>
          <cell r="BX20">
            <v>1.5723395239529318E-2</v>
          </cell>
          <cell r="BY20">
            <v>1.5723395239529318E-2</v>
          </cell>
          <cell r="BZ20">
            <v>2.0188788406295317</v>
          </cell>
          <cell r="CY20">
            <v>5.7681513167333175E-3</v>
          </cell>
          <cell r="CZ20">
            <v>6.4461393772508938E-3</v>
          </cell>
          <cell r="DA20">
            <v>5.1088357994794669E-3</v>
          </cell>
          <cell r="DB20">
            <v>4.0764817536165905E-2</v>
          </cell>
          <cell r="DC20">
            <v>-2.7872538781664118E-2</v>
          </cell>
          <cell r="DD20">
            <v>3.4318678158915011E-2</v>
          </cell>
          <cell r="DE20">
            <v>3.4318678158915011E-2</v>
          </cell>
          <cell r="DF20">
            <v>5.3239119029956514</v>
          </cell>
          <cell r="DG20">
            <v>7.1357012012530589E-3</v>
          </cell>
          <cell r="DH20">
            <v>7.7771488703776712E-3</v>
          </cell>
          <cell r="DI20">
            <v>4.333186679779685E-3</v>
          </cell>
          <cell r="DJ20">
            <v>1.4455038031955806E-2</v>
          </cell>
          <cell r="DK20">
            <v>1.0992597087995373E-3</v>
          </cell>
          <cell r="DL20">
            <v>6.6778891615781339E-3</v>
          </cell>
          <cell r="DM20">
            <v>6.6778891615781339E-3</v>
          </cell>
          <cell r="DN20">
            <v>0.85865517979390882</v>
          </cell>
          <cell r="DO20">
            <v>7.4013585451179536E-3</v>
          </cell>
          <cell r="DP20">
            <v>8.1347044914812389E-3</v>
          </cell>
          <cell r="DQ20">
            <v>6.466648391030571E-3</v>
          </cell>
          <cell r="DR20">
            <v>1.8100478964967651E-2</v>
          </cell>
          <cell r="DS20">
            <v>-1.8310699820051745E-3</v>
          </cell>
          <cell r="DT20">
            <v>9.9657744734864134E-3</v>
          </cell>
          <cell r="DU20">
            <v>9.9657744734864134E-3</v>
          </cell>
          <cell r="DV20">
            <v>1.225093607754614</v>
          </cell>
          <cell r="DW20">
            <v>7.5765462920171231E-3</v>
          </cell>
          <cell r="DX20">
            <v>8.7947340577620853E-3</v>
          </cell>
          <cell r="DY20">
            <v>9.2741084798191771E-3</v>
          </cell>
          <cell r="DZ20">
            <v>2.3087095102274753E-2</v>
          </cell>
          <cell r="EA20">
            <v>-5.4976269867505808E-3</v>
          </cell>
          <cell r="EB20">
            <v>1.4292361044512666E-2</v>
          </cell>
          <cell r="EC20">
            <v>1.4292361044512668E-2</v>
          </cell>
          <cell r="ED20">
            <v>1.6251044034581659</v>
          </cell>
        </row>
        <row r="21">
          <cell r="BO21">
            <v>1.1426243240202295E-2</v>
          </cell>
          <cell r="BP21">
            <v>1.2708764393495725E-2</v>
          </cell>
          <cell r="BQ21">
            <v>1.6082102686486197E-3</v>
          </cell>
          <cell r="BR21">
            <v>1.9700266580577235E-3</v>
          </cell>
          <cell r="BS21">
            <v>4.4393322940035736E-2</v>
          </cell>
          <cell r="BT21">
            <v>5.207811875332076E-2</v>
          </cell>
          <cell r="BU21">
            <v>9.9153087568255704E-3</v>
          </cell>
          <cell r="BV21">
            <v>3.7434987948214149E-2</v>
          </cell>
          <cell r="BW21">
            <v>-1.2017459161222698E-2</v>
          </cell>
          <cell r="BX21">
            <v>2.4726223554718423E-2</v>
          </cell>
          <cell r="BY21">
            <v>2.4726223554718423E-2</v>
          </cell>
          <cell r="BZ21">
            <v>1.9456040563135444</v>
          </cell>
          <cell r="CY21">
            <v>1.1560496097841219E-2</v>
          </cell>
          <cell r="CZ21">
            <v>1.2662426628435145E-2</v>
          </cell>
          <cell r="DA21">
            <v>5.0321961702058087E-3</v>
          </cell>
          <cell r="DB21">
            <v>4.6466276972463402E-2</v>
          </cell>
          <cell r="DC21">
            <v>-2.1141423715593115E-2</v>
          </cell>
          <cell r="DD21">
            <v>3.3803850344028261E-2</v>
          </cell>
          <cell r="DE21">
            <v>3.3803850344028261E-2</v>
          </cell>
          <cell r="DF21">
            <v>2.6696186549359555</v>
          </cell>
          <cell r="DG21">
            <v>1.490938996818115E-2</v>
          </cell>
          <cell r="DH21">
            <v>1.6574623857258487E-2</v>
          </cell>
          <cell r="DI21">
            <v>1.5301670442870336E-2</v>
          </cell>
          <cell r="DJ21">
            <v>4.015608174397009E-2</v>
          </cell>
          <cell r="DK21">
            <v>-7.0068340294531135E-3</v>
          </cell>
          <cell r="DL21">
            <v>2.35814578867116E-2</v>
          </cell>
          <cell r="DM21">
            <v>2.35814578867116E-2</v>
          </cell>
          <cell r="DN21">
            <v>1.42274467823803</v>
          </cell>
          <cell r="DO21">
            <v>7.3726238030135853E-3</v>
          </cell>
          <cell r="DP21">
            <v>7.7962724492349747E-3</v>
          </cell>
          <cell r="DQ21">
            <v>4.0059676385578542E-3</v>
          </cell>
          <cell r="DR21">
            <v>1.3969883200876625E-2</v>
          </cell>
          <cell r="DS21">
            <v>1.6226616975933243E-3</v>
          </cell>
          <cell r="DT21">
            <v>6.1736107516416503E-3</v>
          </cell>
          <cell r="DU21">
            <v>6.1736107516416503E-3</v>
          </cell>
          <cell r="DV21">
            <v>0.7918669841056476</v>
          </cell>
          <cell r="DW21">
            <v>1.1862463091773232E-2</v>
          </cell>
          <cell r="DX21">
            <v>1.3801734639054292E-2</v>
          </cell>
          <cell r="DY21">
            <v>1.0669965225474212E-2</v>
          </cell>
          <cell r="DZ21">
            <v>3.024525540083061E-2</v>
          </cell>
          <cell r="EA21">
            <v>-2.6417861227220271E-3</v>
          </cell>
          <cell r="EB21">
            <v>1.6443520761776319E-2</v>
          </cell>
          <cell r="EC21">
            <v>1.6443520761776319E-2</v>
          </cell>
          <cell r="ED21">
            <v>1.1914097170979259</v>
          </cell>
        </row>
        <row r="22">
          <cell r="BO22">
            <v>1.0306214898141337E-3</v>
          </cell>
          <cell r="BP22">
            <v>1.1436211621860021E-3</v>
          </cell>
          <cell r="BQ22">
            <v>0</v>
          </cell>
          <cell r="BR22">
            <v>0</v>
          </cell>
          <cell r="BS22">
            <v>2.421655060626007E-2</v>
          </cell>
          <cell r="BT22">
            <v>2.6574448056142189E-2</v>
          </cell>
          <cell r="BU22">
            <v>4.7537370619845009E-3</v>
          </cell>
          <cell r="BV22">
            <v>1.2998215728801462E-2</v>
          </cell>
          <cell r="BW22">
            <v>-1.0710973404429459E-2</v>
          </cell>
          <cell r="BX22">
            <v>1.1854594566615461E-2</v>
          </cell>
          <cell r="BY22">
            <v>1.1854594566615461E-2</v>
          </cell>
          <cell r="BZ22">
            <v>10.365840506095315</v>
          </cell>
          <cell r="CY22">
            <v>9.1165817920995241E-4</v>
          </cell>
          <cell r="CZ22">
            <v>1.0218904363497969E-3</v>
          </cell>
          <cell r="DA22">
            <v>1.9316650061749459E-3</v>
          </cell>
          <cell r="DB22">
            <v>1.3997877972396851E-2</v>
          </cell>
          <cell r="DC22">
            <v>-1.1954097099697256E-2</v>
          </cell>
          <cell r="DD22">
            <v>1.2975987536047054E-2</v>
          </cell>
          <cell r="DE22">
            <v>1.2975987536047054E-2</v>
          </cell>
          <cell r="DF22">
            <v>12.698022287396498</v>
          </cell>
          <cell r="DG22">
            <v>3.0270688257825087E-3</v>
          </cell>
          <cell r="DH22">
            <v>3.3218060070177736E-3</v>
          </cell>
          <cell r="DI22">
            <v>9.395486213393903E-3</v>
          </cell>
          <cell r="DJ22">
            <v>1.7801222701654608E-2</v>
          </cell>
          <cell r="DK22">
            <v>-1.1157610687619062E-2</v>
          </cell>
          <cell r="DL22">
            <v>1.4479416694636836E-2</v>
          </cell>
          <cell r="DM22">
            <v>1.4479416694636836E-2</v>
          </cell>
          <cell r="DN22">
            <v>4.3588989435406731</v>
          </cell>
          <cell r="DO22">
            <v>9.622609192661325E-5</v>
          </cell>
          <cell r="DP22">
            <v>1.2475540773818577E-4</v>
          </cell>
          <cell r="DQ22">
            <v>3.5286157920545535E-4</v>
          </cell>
          <cell r="DR22">
            <v>6.685516227291498E-4</v>
          </cell>
          <cell r="DS22">
            <v>-4.1904080725277821E-4</v>
          </cell>
          <cell r="DT22">
            <v>5.4379621499096398E-4</v>
          </cell>
          <cell r="DU22">
            <v>5.4379621499096398E-4</v>
          </cell>
          <cell r="DV22">
            <v>4.358898943540674</v>
          </cell>
          <cell r="DW22">
            <v>8.753286233746046E-5</v>
          </cell>
          <cell r="DX22">
            <v>1.0603279763825188E-4</v>
          </cell>
          <cell r="DY22">
            <v>2.999060409527553E-4</v>
          </cell>
          <cell r="DZ22">
            <v>5.6821904724428988E-4</v>
          </cell>
          <cell r="EA22">
            <v>-3.5615345196778617E-4</v>
          </cell>
          <cell r="EB22">
            <v>4.6218624960603805E-4</v>
          </cell>
          <cell r="EC22">
            <v>4.6218624960603805E-4</v>
          </cell>
          <cell r="ED22">
            <v>4.3588989435406731</v>
          </cell>
        </row>
        <row r="23">
          <cell r="BO23">
            <v>3.3951787794827496E-4</v>
          </cell>
          <cell r="BP23">
            <v>3.8986083084723103E-4</v>
          </cell>
          <cell r="BQ23">
            <v>0</v>
          </cell>
          <cell r="BR23">
            <v>0</v>
          </cell>
          <cell r="BS23">
            <v>3.1349254742498683E-3</v>
          </cell>
          <cell r="BT23">
            <v>3.3872346413201847E-3</v>
          </cell>
          <cell r="BU23">
            <v>8.4291998321947852E-4</v>
          </cell>
          <cell r="BV23">
            <v>2.4918859371735268E-3</v>
          </cell>
          <cell r="BW23">
            <v>-1.7121642754790649E-3</v>
          </cell>
          <cell r="BX23">
            <v>2.1020251063262958E-3</v>
          </cell>
          <cell r="BY23">
            <v>2.1020251063262958E-3</v>
          </cell>
          <cell r="BZ23">
            <v>5.3917319720430834</v>
          </cell>
          <cell r="CY23">
            <v>6.379570709030718E-4</v>
          </cell>
          <cell r="CZ23">
            <v>7.096573494487638E-4</v>
          </cell>
          <cell r="DA23">
            <v>1.2183185027334258E-3</v>
          </cell>
          <cell r="DB23">
            <v>8.8937294612633066E-3</v>
          </cell>
          <cell r="DC23">
            <v>-7.4744147623657786E-3</v>
          </cell>
          <cell r="DD23">
            <v>8.1840721118145426E-3</v>
          </cell>
          <cell r="DE23">
            <v>8.1840721118145426E-3</v>
          </cell>
          <cell r="DF23">
            <v>11.532427752874868</v>
          </cell>
          <cell r="DG23">
            <v>9.2671224301173468E-5</v>
          </cell>
          <cell r="DH23">
            <v>9.1609596181898862E-5</v>
          </cell>
          <cell r="DI23">
            <v>2.5911106672792778E-4</v>
          </cell>
          <cell r="DJ23">
            <v>4.909265681973655E-4</v>
          </cell>
          <cell r="DK23">
            <v>-3.0770737583356783E-4</v>
          </cell>
          <cell r="DL23">
            <v>3.9931697201546669E-4</v>
          </cell>
          <cell r="DM23">
            <v>3.9931697201546663E-4</v>
          </cell>
          <cell r="DN23">
            <v>4.3588989435406731</v>
          </cell>
          <cell r="DO23">
            <v>3.2983148464148921E-4</v>
          </cell>
          <cell r="DP23">
            <v>3.9766486578820539E-4</v>
          </cell>
          <cell r="DQ23">
            <v>5.7946544473972046E-4</v>
          </cell>
          <cell r="DR23">
            <v>1.29068109123575E-3</v>
          </cell>
          <cell r="DS23">
            <v>-4.953513596593392E-4</v>
          </cell>
          <cell r="DT23">
            <v>8.9301622544754459E-4</v>
          </cell>
          <cell r="DU23">
            <v>8.9301622544754459E-4</v>
          </cell>
          <cell r="DV23">
            <v>2.2456503007312727</v>
          </cell>
          <cell r="DW23">
            <v>2.9761173194736554E-4</v>
          </cell>
          <cell r="DX23">
            <v>3.605115119700564E-4</v>
          </cell>
          <cell r="DY23">
            <v>1.0196805392393682E-3</v>
          </cell>
          <cell r="DZ23">
            <v>1.931944760630586E-3</v>
          </cell>
          <cell r="EA23">
            <v>-1.2109217366904732E-3</v>
          </cell>
          <cell r="EB23">
            <v>1.5714332486605296E-3</v>
          </cell>
          <cell r="EC23">
            <v>1.5714332486605296E-3</v>
          </cell>
          <cell r="ED23">
            <v>4.3588989435406731</v>
          </cell>
        </row>
        <row r="24">
          <cell r="BO24">
            <v>3.0599960795856567E-2</v>
          </cell>
          <cell r="BP24">
            <v>2.7128721403184088E-2</v>
          </cell>
          <cell r="BQ24">
            <v>3.3578119276456968E-3</v>
          </cell>
          <cell r="BR24">
            <v>2.6917940804430745E-3</v>
          </cell>
          <cell r="BS24">
            <v>6.6240329206479487E-2</v>
          </cell>
          <cell r="BT24">
            <v>5.8329386189174805E-2</v>
          </cell>
          <cell r="BU24">
            <v>1.6421840215046338E-2</v>
          </cell>
          <cell r="BV24">
            <v>6.8080556822084318E-2</v>
          </cell>
          <cell r="BW24">
            <v>-1.3823114015716145E-2</v>
          </cell>
          <cell r="BX24">
            <v>4.0951835418900233E-2</v>
          </cell>
          <cell r="BY24">
            <v>4.0951835418900233E-2</v>
          </cell>
          <cell r="BZ24">
            <v>1.5095379841268055</v>
          </cell>
          <cell r="CY24">
            <v>2.8303948850538718E-2</v>
          </cell>
          <cell r="CZ24">
            <v>2.4954480028485902E-2</v>
          </cell>
          <cell r="DA24">
            <v>1.6273891097097454E-2</v>
          </cell>
          <cell r="DB24">
            <v>0.13427457816345134</v>
          </cell>
          <cell r="DC24">
            <v>-8.4365618106479523E-2</v>
          </cell>
          <cell r="DD24">
            <v>0.10932009813496543</v>
          </cell>
          <cell r="DE24">
            <v>0.10932009813496543</v>
          </cell>
          <cell r="DF24">
            <v>4.3807804454420589</v>
          </cell>
          <cell r="DG24">
            <v>2.5792260602777808E-2</v>
          </cell>
          <cell r="DH24">
            <v>2.2230405951553022E-2</v>
          </cell>
          <cell r="DI24">
            <v>1.7247588564113972E-2</v>
          </cell>
          <cell r="DJ24">
            <v>4.8810725067070959E-2</v>
          </cell>
          <cell r="DK24">
            <v>-4.349913163964915E-3</v>
          </cell>
          <cell r="DL24">
            <v>2.6580319115517937E-2</v>
          </cell>
          <cell r="DM24">
            <v>2.6580319115517937E-2</v>
          </cell>
          <cell r="DN24">
            <v>1.1956740319292742</v>
          </cell>
          <cell r="DO24">
            <v>3.7801418661396989E-2</v>
          </cell>
          <cell r="DP24">
            <v>3.2861032183655069E-2</v>
          </cell>
          <cell r="DQ24">
            <v>1.7457315911919988E-2</v>
          </cell>
          <cell r="DR24">
            <v>5.9764562849078245E-2</v>
          </cell>
          <cell r="DS24">
            <v>5.9575015182318919E-3</v>
          </cell>
          <cell r="DT24">
            <v>2.6903530665423177E-2</v>
          </cell>
          <cell r="DU24">
            <v>2.6903530665423177E-2</v>
          </cell>
          <cell r="DV24">
            <v>0.81870619629546737</v>
          </cell>
          <cell r="DW24">
            <v>3.0502215068712746E-2</v>
          </cell>
          <cell r="DX24">
            <v>2.8468967449042357E-2</v>
          </cell>
          <cell r="DY24">
            <v>1.5961709258687343E-2</v>
          </cell>
          <cell r="DZ24">
            <v>5.3067613465435315E-2</v>
          </cell>
          <cell r="EA24">
            <v>3.8703214326493984E-3</v>
          </cell>
          <cell r="EB24">
            <v>2.4598646016392958E-2</v>
          </cell>
          <cell r="EC24">
            <v>2.4598646016392958E-2</v>
          </cell>
          <cell r="ED24">
            <v>0.86405121859171652</v>
          </cell>
        </row>
        <row r="25">
          <cell r="BO25">
            <v>5.7988250251993265E-2</v>
          </cell>
          <cell r="BP25">
            <v>5.3550891882337914E-2</v>
          </cell>
          <cell r="BQ25">
            <v>0</v>
          </cell>
          <cell r="BR25">
            <v>0</v>
          </cell>
          <cell r="BS25">
            <v>0.17090225320480593</v>
          </cell>
          <cell r="BT25">
            <v>0.17017823463710463</v>
          </cell>
          <cell r="BU25">
            <v>4.3335565375214602E-2</v>
          </cell>
          <cell r="BV25">
            <v>0.16161861862862278</v>
          </cell>
          <cell r="BW25">
            <v>-5.4516834863946956E-2</v>
          </cell>
          <cell r="BX25">
            <v>0.10806772674628487</v>
          </cell>
          <cell r="BY25">
            <v>0.10806772674628487</v>
          </cell>
          <cell r="BZ25">
            <v>2.0180378504942813</v>
          </cell>
          <cell r="CY25">
            <v>4.7842096221867435E-2</v>
          </cell>
          <cell r="CZ25">
            <v>4.3788251658958666E-2</v>
          </cell>
          <cell r="DA25">
            <v>2.5674187722465085E-2</v>
          </cell>
          <cell r="DB25">
            <v>0.21625497793906756</v>
          </cell>
          <cell r="DC25">
            <v>-0.12867847462115023</v>
          </cell>
          <cell r="DD25">
            <v>0.1724667262801089</v>
          </cell>
          <cell r="DE25">
            <v>0.1724667262801089</v>
          </cell>
          <cell r="DF25">
            <v>3.9386529433363164</v>
          </cell>
          <cell r="DG25">
            <v>7.6297289774151109E-2</v>
          </cell>
          <cell r="DH25">
            <v>6.9250537877507387E-2</v>
          </cell>
          <cell r="DI25">
            <v>5.154608192724941E-2</v>
          </cell>
          <cell r="DJ25">
            <v>0.14868838518513797</v>
          </cell>
          <cell r="DK25">
            <v>-1.0187309430123193E-2</v>
          </cell>
          <cell r="DL25">
            <v>7.943784730763058E-2</v>
          </cell>
          <cell r="DM25">
            <v>7.943784730763058E-2</v>
          </cell>
          <cell r="DN25">
            <v>1.1471080188307394</v>
          </cell>
          <cell r="DO25">
            <v>6.9047908690797105E-2</v>
          </cell>
          <cell r="DP25">
            <v>6.3736292429681374E-2</v>
          </cell>
          <cell r="DQ25">
            <v>5.9430729362226022E-2</v>
          </cell>
          <cell r="DR25">
            <v>0.15532519750147278</v>
          </cell>
          <cell r="DS25">
            <v>-2.7852612642110031E-2</v>
          </cell>
          <cell r="DT25">
            <v>9.1588905071791404E-2</v>
          </cell>
          <cell r="DU25">
            <v>9.1588905071791404E-2</v>
          </cell>
          <cell r="DV25">
            <v>1.4369976912736038</v>
          </cell>
          <cell r="DW25">
            <v>3.876570632115741E-2</v>
          </cell>
          <cell r="DX25">
            <v>3.7428485563204258E-2</v>
          </cell>
          <cell r="DY25">
            <v>2.5735440663209444E-2</v>
          </cell>
          <cell r="DZ25">
            <v>7.7089463262420638E-2</v>
          </cell>
          <cell r="EA25">
            <v>-2.2324921360121139E-3</v>
          </cell>
          <cell r="EB25">
            <v>3.9660977699216372E-2</v>
          </cell>
          <cell r="EC25">
            <v>3.9660977699216379E-2</v>
          </cell>
          <cell r="ED25">
            <v>1.0596468732949984</v>
          </cell>
        </row>
        <row r="26">
          <cell r="BO26">
            <v>5.7519428934304187E-2</v>
          </cell>
          <cell r="BP26">
            <v>5.1501912213203736E-2</v>
          </cell>
          <cell r="BQ26">
            <v>1.40934227067403E-2</v>
          </cell>
          <cell r="BR26">
            <v>1.0134017802757821E-2</v>
          </cell>
          <cell r="BS26">
            <v>0.19314207149318249</v>
          </cell>
          <cell r="BT26">
            <v>0.15571698226306066</v>
          </cell>
          <cell r="BU26">
            <v>2.8814280276521068E-2</v>
          </cell>
          <cell r="BV26">
            <v>0.12335729797666972</v>
          </cell>
          <cell r="BW26">
            <v>-2.0353473550262242E-2</v>
          </cell>
          <cell r="BX26">
            <v>7.1855385763465979E-2</v>
          </cell>
          <cell r="BY26">
            <v>7.1855385763465979E-2</v>
          </cell>
          <cell r="BZ26">
            <v>1.3951984047894079</v>
          </cell>
          <cell r="CY26">
            <v>6.6858128642137346E-2</v>
          </cell>
          <cell r="CZ26">
            <v>5.9614513253098605E-2</v>
          </cell>
          <cell r="DA26">
            <v>2.5065901883428866E-2</v>
          </cell>
          <cell r="DB26">
            <v>0.22799507063722604</v>
          </cell>
          <cell r="DC26">
            <v>-0.10876604413102883</v>
          </cell>
          <cell r="DD26">
            <v>0.16838055738412744</v>
          </cell>
          <cell r="DE26">
            <v>0.16838055738412744</v>
          </cell>
          <cell r="DF26">
            <v>2.8244893432116625</v>
          </cell>
          <cell r="DG26">
            <v>7.7115465500783784E-2</v>
          </cell>
          <cell r="DH26">
            <v>6.7057894561771705E-2</v>
          </cell>
          <cell r="DI26">
            <v>4.2039605649539978E-2</v>
          </cell>
          <cell r="DJ26">
            <v>0.1318452779981012</v>
          </cell>
          <cell r="DK26">
            <v>2.270511125442215E-3</v>
          </cell>
          <cell r="DL26">
            <v>6.478738343632949E-2</v>
          </cell>
          <cell r="DM26">
            <v>6.478738343632949E-2</v>
          </cell>
          <cell r="DN26">
            <v>0.96614103171177423</v>
          </cell>
          <cell r="DO26">
            <v>3.8457453363637352E-2</v>
          </cell>
          <cell r="DP26">
            <v>3.4238097085688771E-2</v>
          </cell>
          <cell r="DQ26">
            <v>1.7813598875163802E-2</v>
          </cell>
          <cell r="DR26">
            <v>6.1690696673021808E-2</v>
          </cell>
          <cell r="DS26">
            <v>6.7854974983557297E-3</v>
          </cell>
          <cell r="DT26">
            <v>2.7452599587333041E-2</v>
          </cell>
          <cell r="DU26">
            <v>2.7452599587333038E-2</v>
          </cell>
          <cell r="DV26">
            <v>0.80181440921282943</v>
          </cell>
          <cell r="DW26">
            <v>4.7646668230658204E-2</v>
          </cell>
          <cell r="DX26">
            <v>4.5097143952255891E-2</v>
          </cell>
          <cell r="DY26">
            <v>1.4988442561451888E-2</v>
          </cell>
          <cell r="DZ26">
            <v>6.8195885254383443E-2</v>
          </cell>
          <cell r="EA26">
            <v>2.199840265012834E-2</v>
          </cell>
          <cell r="EB26">
            <v>2.3098741302127551E-2</v>
          </cell>
          <cell r="EC26">
            <v>2.3098741302127551E-2</v>
          </cell>
          <cell r="ED26">
            <v>0.51219964897515613</v>
          </cell>
        </row>
        <row r="27">
          <cell r="BO27">
            <v>8.0736375902442814E-2</v>
          </cell>
          <cell r="BP27">
            <v>8.1877257170074394E-2</v>
          </cell>
          <cell r="BQ27">
            <v>4.0249852653019044E-2</v>
          </cell>
          <cell r="BR27">
            <v>4.3462282895459899E-2</v>
          </cell>
          <cell r="BS27">
            <v>0.12264251140268234</v>
          </cell>
          <cell r="BT27">
            <v>0.13147097900464055</v>
          </cell>
          <cell r="BU27">
            <v>2.1758765788470448E-2</v>
          </cell>
          <cell r="BV27">
            <v>0.13613800893840625</v>
          </cell>
          <cell r="BW27">
            <v>2.7616505401742548E-2</v>
          </cell>
          <cell r="BX27">
            <v>5.4260751768331845E-2</v>
          </cell>
          <cell r="BY27">
            <v>5.4260751768331852E-2</v>
          </cell>
          <cell r="BZ27">
            <v>0.66270846928374882</v>
          </cell>
          <cell r="CY27">
            <v>8.0997644046751832E-2</v>
          </cell>
          <cell r="CZ27">
            <v>8.2529552980361603E-2</v>
          </cell>
          <cell r="DA27">
            <v>2.724501396616226E-2</v>
          </cell>
          <cell r="DB27">
            <v>0.26554832720581911</v>
          </cell>
          <cell r="DC27">
            <v>-0.10048922124509588</v>
          </cell>
          <cell r="DD27">
            <v>0.18301877422545748</v>
          </cell>
          <cell r="DE27">
            <v>0.18301877422545748</v>
          </cell>
          <cell r="DF27">
            <v>2.2176149950673776</v>
          </cell>
          <cell r="DG27">
            <v>9.0327132018376763E-2</v>
          </cell>
          <cell r="DH27">
            <v>8.7764599613168487E-2</v>
          </cell>
          <cell r="DI27">
            <v>1.8524912515319042E-2</v>
          </cell>
          <cell r="DJ27">
            <v>0.11631340714147048</v>
          </cell>
          <cell r="DK27">
            <v>5.9215792084866499E-2</v>
          </cell>
          <cell r="DL27">
            <v>2.8548807528301988E-2</v>
          </cell>
          <cell r="DM27">
            <v>2.8548807528301991E-2</v>
          </cell>
          <cell r="DN27">
            <v>0.32528841530792368</v>
          </cell>
          <cell r="DO27">
            <v>6.3284431719399376E-2</v>
          </cell>
          <cell r="DP27">
            <v>6.2890999066517198E-2</v>
          </cell>
          <cell r="DQ27">
            <v>1.1416989936815279E-2</v>
          </cell>
          <cell r="DR27">
            <v>8.0485762226082197E-2</v>
          </cell>
          <cell r="DS27">
            <v>4.5296235906952198E-2</v>
          </cell>
          <cell r="DT27">
            <v>1.7594763159564999E-2</v>
          </cell>
          <cell r="DU27">
            <v>1.7594763159564999E-2</v>
          </cell>
          <cell r="DV27">
            <v>0.2797659986440309</v>
          </cell>
          <cell r="DW27">
            <v>8.8336295825243216E-2</v>
          </cell>
          <cell r="DX27">
            <v>9.4323877020250302E-2</v>
          </cell>
          <cell r="DY27">
            <v>1.586651315793643E-2</v>
          </cell>
          <cell r="DZ27">
            <v>0.11877581599251902</v>
          </cell>
          <cell r="EA27">
            <v>6.9871938047981585E-2</v>
          </cell>
          <cell r="EB27">
            <v>2.4451938972268709E-2</v>
          </cell>
          <cell r="EC27">
            <v>2.4451938972268716E-2</v>
          </cell>
          <cell r="ED27">
            <v>0.25923382016007623</v>
          </cell>
        </row>
        <row r="28">
          <cell r="BO28">
            <v>2.4827135723138091E-2</v>
          </cell>
          <cell r="BP28">
            <v>2.2740762851599688E-2</v>
          </cell>
          <cell r="BQ28">
            <v>8.9792916751041865E-3</v>
          </cell>
          <cell r="BR28">
            <v>8.2712663655093912E-3</v>
          </cell>
          <cell r="BS28">
            <v>5.1957962597976602E-2</v>
          </cell>
          <cell r="BT28">
            <v>4.9458500506806377E-2</v>
          </cell>
          <cell r="BU28">
            <v>1.0151147597318397E-2</v>
          </cell>
          <cell r="BV28">
            <v>4.8055107667685476E-2</v>
          </cell>
          <cell r="BW28">
            <v>-2.573581964486104E-3</v>
          </cell>
          <cell r="BX28">
            <v>2.5314344816085792E-2</v>
          </cell>
          <cell r="BY28">
            <v>2.5314344816085792E-2</v>
          </cell>
          <cell r="BZ28">
            <v>1.1131704323764613</v>
          </cell>
          <cell r="CY28">
            <v>2.8446727118316129E-2</v>
          </cell>
          <cell r="CZ28">
            <v>2.599672781018798E-2</v>
          </cell>
          <cell r="DA28">
            <v>9.185779931701157E-3</v>
          </cell>
          <cell r="DB28">
            <v>8.7702336972023273E-2</v>
          </cell>
          <cell r="DC28">
            <v>-3.570888135164732E-2</v>
          </cell>
          <cell r="DD28">
            <v>6.1705609161835297E-2</v>
          </cell>
          <cell r="DE28">
            <v>6.1705609161835297E-2</v>
          </cell>
          <cell r="DF28">
            <v>2.3735913847454753</v>
          </cell>
          <cell r="DG28">
            <v>2.210747102159576E-2</v>
          </cell>
          <cell r="DH28">
            <v>1.9595205789018383E-2</v>
          </cell>
          <cell r="DI28">
            <v>8.9265749265097262E-3</v>
          </cell>
          <cell r="DJ28">
            <v>3.3351981657900459E-2</v>
          </cell>
          <cell r="DK28">
            <v>5.8384299201363031E-3</v>
          </cell>
          <cell r="DL28">
            <v>1.375677586888208E-2</v>
          </cell>
          <cell r="DM28">
            <v>1.3756775868882078E-2</v>
          </cell>
          <cell r="DN28">
            <v>0.70204804261824594</v>
          </cell>
          <cell r="DO28">
            <v>2.2086727949758835E-2</v>
          </cell>
          <cell r="DP28">
            <v>1.9721065963704102E-2</v>
          </cell>
          <cell r="DQ28">
            <v>5.6473363530874232E-3</v>
          </cell>
          <cell r="DR28">
            <v>2.8424195787316066E-2</v>
          </cell>
          <cell r="DS28">
            <v>1.1017936140092137E-2</v>
          </cell>
          <cell r="DT28">
            <v>8.7031298236119655E-3</v>
          </cell>
          <cell r="DU28">
            <v>8.7031298236119638E-3</v>
          </cell>
          <cell r="DV28">
            <v>0.44131132868931905</v>
          </cell>
          <cell r="DW28">
            <v>2.6667616802881659E-2</v>
          </cell>
          <cell r="DX28">
            <v>2.565005184348829E-2</v>
          </cell>
          <cell r="DY28">
            <v>1.472660308174125E-2</v>
          </cell>
          <cell r="DZ28">
            <v>4.8345271406801255E-2</v>
          </cell>
          <cell r="EA28">
            <v>2.9548322801753284E-3</v>
          </cell>
          <cell r="EB28">
            <v>2.2695219563312961E-2</v>
          </cell>
          <cell r="EC28">
            <v>2.2695219563312961E-2</v>
          </cell>
          <cell r="ED28">
            <v>0.88480209325871351</v>
          </cell>
        </row>
        <row r="29">
          <cell r="BO29">
            <v>9.9949585219900623E-3</v>
          </cell>
          <cell r="BP29">
            <v>9.2557498671330517E-3</v>
          </cell>
          <cell r="BQ29">
            <v>0</v>
          </cell>
          <cell r="BR29">
            <v>0</v>
          </cell>
          <cell r="BS29">
            <v>2.5518227997713621E-2</v>
          </cell>
          <cell r="BT29">
            <v>2.6451064448899695E-2</v>
          </cell>
          <cell r="BU29">
            <v>6.345923537207164E-3</v>
          </cell>
          <cell r="BV29">
            <v>2.5080846986183278E-2</v>
          </cell>
          <cell r="BW29">
            <v>-6.569347251917176E-3</v>
          </cell>
          <cell r="BX29">
            <v>1.5825097119050228E-2</v>
          </cell>
          <cell r="BY29">
            <v>1.5825097119050228E-2</v>
          </cell>
          <cell r="BZ29">
            <v>1.7097585118678253</v>
          </cell>
          <cell r="CY29">
            <v>1.1616571245982428E-2</v>
          </cell>
          <cell r="CZ29">
            <v>1.0763098653262033E-2</v>
          </cell>
          <cell r="DA29">
            <v>6.4924135270567705E-3</v>
          </cell>
          <cell r="DB29">
            <v>5.4375980150128608E-2</v>
          </cell>
          <cell r="DC29">
            <v>-3.2849782843604541E-2</v>
          </cell>
          <cell r="DD29">
            <v>4.3612881496866575E-2</v>
          </cell>
          <cell r="DE29">
            <v>4.3612881496866575E-2</v>
          </cell>
          <cell r="DF29">
            <v>4.0520748626278333</v>
          </cell>
          <cell r="DG29">
            <v>6.0367596920292603E-3</v>
          </cell>
          <cell r="DH29">
            <v>5.4764814423780041E-3</v>
          </cell>
          <cell r="DI29">
            <v>4.069921158564473E-3</v>
          </cell>
          <cell r="DJ29">
            <v>1.1748651187586643E-2</v>
          </cell>
          <cell r="DK29">
            <v>-7.9568830283063569E-4</v>
          </cell>
          <cell r="DL29">
            <v>6.2721697452086398E-3</v>
          </cell>
          <cell r="DM29">
            <v>6.2721697452086389E-3</v>
          </cell>
          <cell r="DN29">
            <v>1.1452918833383521</v>
          </cell>
          <cell r="DO29">
            <v>9.6165382285258363E-3</v>
          </cell>
          <cell r="DP29">
            <v>8.5191337830516772E-3</v>
          </cell>
          <cell r="DQ29">
            <v>5.2266235131762599E-3</v>
          </cell>
          <cell r="DR29">
            <v>1.657390157626934E-2</v>
          </cell>
          <cell r="DS29">
            <v>4.643659898340164E-4</v>
          </cell>
          <cell r="DT29">
            <v>8.0547677932176608E-3</v>
          </cell>
          <cell r="DU29">
            <v>8.0547677932176626E-3</v>
          </cell>
          <cell r="DV29">
            <v>0.94549140773468732</v>
          </cell>
          <cell r="DW29">
            <v>1.2709964921422724E-2</v>
          </cell>
          <cell r="DX29">
            <v>1.2264285589840489E-2</v>
          </cell>
          <cell r="DY29">
            <v>7.9008971613911509E-3</v>
          </cell>
          <cell r="DZ29">
            <v>2.4440385864264849E-2</v>
          </cell>
          <cell r="EA29">
            <v>8.818531541612655E-5</v>
          </cell>
          <cell r="EB29">
            <v>1.2176100274424362E-2</v>
          </cell>
          <cell r="EC29">
            <v>1.217610027442436E-2</v>
          </cell>
          <cell r="ED29">
            <v>0.99280958399328378</v>
          </cell>
        </row>
        <row r="30">
          <cell r="BO30">
            <v>3.6588916751530115E-2</v>
          </cell>
          <cell r="BP30">
            <v>3.7307779756898848E-2</v>
          </cell>
          <cell r="BQ30">
            <v>1.6575737804828749E-2</v>
          </cell>
          <cell r="BR30">
            <v>1.5406340246889425E-2</v>
          </cell>
          <cell r="BS30">
            <v>6.3734319545546606E-2</v>
          </cell>
          <cell r="BT30">
            <v>6.5670233802383682E-2</v>
          </cell>
          <cell r="BU30">
            <v>1.3151858008215998E-2</v>
          </cell>
          <cell r="BV30">
            <v>7.010512265831903E-2</v>
          </cell>
          <cell r="BW30">
            <v>4.5104368554786667E-3</v>
          </cell>
          <cell r="BX30">
            <v>3.2797342901420182E-2</v>
          </cell>
          <cell r="BY30">
            <v>3.2797342901420182E-2</v>
          </cell>
          <cell r="BZ30">
            <v>0.87910197591845141</v>
          </cell>
          <cell r="CY30">
            <v>3.4166252978440816E-2</v>
          </cell>
          <cell r="CZ30">
            <v>3.4749574729988492E-2</v>
          </cell>
          <cell r="DA30">
            <v>9.6259954312700961E-3</v>
          </cell>
          <cell r="DB30">
            <v>9.9412337858645686E-2</v>
          </cell>
          <cell r="DC30">
            <v>-2.9913188398668702E-2</v>
          </cell>
          <cell r="DD30">
            <v>6.4662763128657194E-2</v>
          </cell>
          <cell r="DE30">
            <v>6.4662763128657194E-2</v>
          </cell>
          <cell r="DF30">
            <v>1.860821711664113</v>
          </cell>
          <cell r="DG30">
            <v>3.9295428535722564E-2</v>
          </cell>
          <cell r="DH30">
            <v>3.8730137941326126E-2</v>
          </cell>
          <cell r="DI30">
            <v>1.6768059404189267E-2</v>
          </cell>
          <cell r="DJ30">
            <v>6.457145298977611E-2</v>
          </cell>
          <cell r="DK30">
            <v>1.2888822892876139E-2</v>
          </cell>
          <cell r="DL30">
            <v>2.5841315048449987E-2</v>
          </cell>
          <cell r="DM30">
            <v>2.5841315048449984E-2</v>
          </cell>
          <cell r="DN30">
            <v>0.66721464012335951</v>
          </cell>
          <cell r="DO30">
            <v>3.3298819832153742E-2</v>
          </cell>
          <cell r="DP30">
            <v>3.3721163581056757E-2</v>
          </cell>
          <cell r="DQ30">
            <v>8.7126923705224107E-3</v>
          </cell>
          <cell r="DR30">
            <v>4.7148324294159084E-2</v>
          </cell>
          <cell r="DS30">
            <v>2.0294002867954429E-2</v>
          </cell>
          <cell r="DT30">
            <v>1.3427160713102329E-2</v>
          </cell>
          <cell r="DU30">
            <v>1.3427160713102328E-2</v>
          </cell>
          <cell r="DV30">
            <v>0.39818201055924374</v>
          </cell>
          <cell r="DW30">
            <v>3.9595165659803332E-2</v>
          </cell>
          <cell r="DX30">
            <v>4.2030242775223957E-2</v>
          </cell>
          <cell r="DY30">
            <v>1.6318605711632524E-2</v>
          </cell>
          <cell r="DZ30">
            <v>6.717890316465322E-2</v>
          </cell>
          <cell r="EA30">
            <v>1.6881582385794694E-2</v>
          </cell>
          <cell r="EB30">
            <v>2.5148660389429263E-2</v>
          </cell>
          <cell r="EC30">
            <v>2.5148660389429263E-2</v>
          </cell>
          <cell r="ED30">
            <v>0.59834677910197387</v>
          </cell>
        </row>
        <row r="31">
          <cell r="BO31">
            <v>3.6342515680772972E-2</v>
          </cell>
          <cell r="BP31">
            <v>3.7035057354541441E-2</v>
          </cell>
          <cell r="BQ31">
            <v>2.792242539981761E-3</v>
          </cell>
          <cell r="BR31">
            <v>2.6929620204035444E-3</v>
          </cell>
          <cell r="BS31">
            <v>0.15990163348997455</v>
          </cell>
          <cell r="BT31">
            <v>0.17026880851973428</v>
          </cell>
          <cell r="BU31">
            <v>3.0759486863600003E-2</v>
          </cell>
          <cell r="BV31">
            <v>0.1137412868094976</v>
          </cell>
          <cell r="BW31">
            <v>-3.9671172100414716E-2</v>
          </cell>
          <cell r="BX31">
            <v>7.6706229454956157E-2</v>
          </cell>
          <cell r="BY31">
            <v>7.6706229454956157E-2</v>
          </cell>
          <cell r="BZ31">
            <v>2.0711789027525298</v>
          </cell>
          <cell r="CY31">
            <v>2.9959843938565715E-2</v>
          </cell>
          <cell r="CZ31">
            <v>3.0691667150619106E-2</v>
          </cell>
          <cell r="DA31">
            <v>1.3849542396944151E-2</v>
          </cell>
          <cell r="DB31">
            <v>0.12372616793011221</v>
          </cell>
          <cell r="DC31">
            <v>-6.2342833628873995E-2</v>
          </cell>
          <cell r="DD31">
            <v>9.3034500779493101E-2</v>
          </cell>
          <cell r="DE31">
            <v>9.3034500779493101E-2</v>
          </cell>
          <cell r="DF31">
            <v>3.0312625352975142</v>
          </cell>
          <cell r="DG31">
            <v>3.4717354641011361E-2</v>
          </cell>
          <cell r="DH31">
            <v>3.3759377314912804E-2</v>
          </cell>
          <cell r="DI31">
            <v>1.8595837335585272E-2</v>
          </cell>
          <cell r="DJ31">
            <v>6.2417487332016595E-2</v>
          </cell>
          <cell r="DK31">
            <v>5.1012672978090132E-3</v>
          </cell>
          <cell r="DL31">
            <v>2.8658110017103791E-2</v>
          </cell>
          <cell r="DM31">
            <v>2.8658110017103791E-2</v>
          </cell>
          <cell r="DN31">
            <v>0.84889332376531756</v>
          </cell>
          <cell r="DO31">
            <v>3.2846092410723997E-2</v>
          </cell>
          <cell r="DP31">
            <v>3.2590630319532458E-2</v>
          </cell>
          <cell r="DQ31">
            <v>3.122172642035909E-2</v>
          </cell>
          <cell r="DR31">
            <v>8.0706542205164461E-2</v>
          </cell>
          <cell r="DS31">
            <v>-1.5525281566099551E-2</v>
          </cell>
          <cell r="DT31">
            <v>4.8115911885632009E-2</v>
          </cell>
          <cell r="DU31">
            <v>4.8115911885632009E-2</v>
          </cell>
          <cell r="DV31">
            <v>1.4763725467682907</v>
          </cell>
          <cell r="DW31">
            <v>4.7846771732790803E-2</v>
          </cell>
          <cell r="DX31">
            <v>5.1098554633101395E-2</v>
          </cell>
          <cell r="DY31">
            <v>4.8690891087237405E-2</v>
          </cell>
          <cell r="DZ31">
            <v>0.12613625734190231</v>
          </cell>
          <cell r="EA31">
            <v>-2.393914807569951E-2</v>
          </cell>
          <cell r="EB31">
            <v>7.5037702708800905E-2</v>
          </cell>
          <cell r="EC31">
            <v>7.5037702708800919E-2</v>
          </cell>
          <cell r="ED31">
            <v>1.4684897302396858</v>
          </cell>
        </row>
        <row r="32">
          <cell r="BO32">
            <v>3.4565655931662345E-2</v>
          </cell>
          <cell r="BP32">
            <v>3.116280701984387E-2</v>
          </cell>
          <cell r="BQ32">
            <v>7.9466010220174098E-3</v>
          </cell>
          <cell r="BR32">
            <v>7.4692748602863878E-3</v>
          </cell>
          <cell r="BS32">
            <v>9.2700728056829482E-2</v>
          </cell>
          <cell r="BT32">
            <v>8.8507146924422811E-2</v>
          </cell>
          <cell r="BU32">
            <v>1.9254043386970874E-2</v>
          </cell>
          <cell r="BV32">
            <v>7.9177426916653693E-2</v>
          </cell>
          <cell r="BW32">
            <v>-1.6851812876965945E-2</v>
          </cell>
          <cell r="BX32">
            <v>4.8014619896809815E-2</v>
          </cell>
          <cell r="BY32">
            <v>4.8014619896809815E-2</v>
          </cell>
          <cell r="BZ32">
            <v>1.5407668463959308</v>
          </cell>
          <cell r="CY32">
            <v>4.2721130683899343E-2</v>
          </cell>
          <cell r="CZ32">
            <v>3.8444146132143142E-2</v>
          </cell>
          <cell r="DA32">
            <v>2.7293315723402899E-2</v>
          </cell>
          <cell r="DB32">
            <v>0.22178738810843743</v>
          </cell>
          <cell r="DC32">
            <v>-0.14489909584415114</v>
          </cell>
          <cell r="DD32">
            <v>0.18334324197629429</v>
          </cell>
          <cell r="DE32">
            <v>0.18334324197629429</v>
          </cell>
          <cell r="DF32">
            <v>4.7690808724452598</v>
          </cell>
          <cell r="DG32">
            <v>2.8415197763349106E-2</v>
          </cell>
          <cell r="DH32">
            <v>2.4400768971342763E-2</v>
          </cell>
          <cell r="DI32">
            <v>1.4940736218149947E-2</v>
          </cell>
          <cell r="DJ32">
            <v>4.7425989860800086E-2</v>
          </cell>
          <cell r="DK32">
            <v>1.3755480818854436E-3</v>
          </cell>
          <cell r="DL32">
            <v>2.3025220889457319E-2</v>
          </cell>
          <cell r="DM32">
            <v>2.3025220889457319E-2</v>
          </cell>
          <cell r="DN32">
            <v>0.94362685522325374</v>
          </cell>
          <cell r="DO32">
            <v>4.302707141263705E-2</v>
          </cell>
          <cell r="DP32">
            <v>3.9034472245241918E-2</v>
          </cell>
          <cell r="DQ32">
            <v>1.7099328698626161E-2</v>
          </cell>
          <cell r="DR32">
            <v>6.5386307563037011E-2</v>
          </cell>
          <cell r="DS32">
            <v>1.2682636927446818E-2</v>
          </cell>
          <cell r="DT32">
            <v>2.63518353177951E-2</v>
          </cell>
          <cell r="DU32">
            <v>2.6351835317795096E-2</v>
          </cell>
          <cell r="DV32">
            <v>0.6750913692962055</v>
          </cell>
          <cell r="DW32">
            <v>2.4099223866763893E-2</v>
          </cell>
          <cell r="DX32">
            <v>2.2771840730647676E-2</v>
          </cell>
          <cell r="DY32">
            <v>1.0820508503629837E-2</v>
          </cell>
          <cell r="DZ32">
            <v>3.9447364265402837E-2</v>
          </cell>
          <cell r="EA32">
            <v>6.0963171958925109E-3</v>
          </cell>
          <cell r="EB32">
            <v>1.6675523534755165E-2</v>
          </cell>
          <cell r="EC32">
            <v>1.6675523534755161E-2</v>
          </cell>
          <cell r="ED32">
            <v>0.73228702641997079</v>
          </cell>
        </row>
        <row r="33">
          <cell r="BO33">
            <v>7.1423006420802307E-2</v>
          </cell>
          <cell r="BP33">
            <v>6.4522180652586858E-2</v>
          </cell>
          <cell r="BQ33">
            <v>2.0983029891250685E-2</v>
          </cell>
          <cell r="BR33">
            <v>1.8751839347357704E-2</v>
          </cell>
          <cell r="BS33">
            <v>0.18609593889223247</v>
          </cell>
          <cell r="BT33">
            <v>0.19125225077041133</v>
          </cell>
          <cell r="BU33">
            <v>4.0477072408705968E-2</v>
          </cell>
          <cell r="BV33">
            <v>0.16546156295162215</v>
          </cell>
          <cell r="BW33">
            <v>-3.6417201646448433E-2</v>
          </cell>
          <cell r="BX33">
            <v>0.10093938229903529</v>
          </cell>
          <cell r="BY33">
            <v>0.10093938229903529</v>
          </cell>
          <cell r="BZ33">
            <v>1.564413683451481</v>
          </cell>
          <cell r="CY33">
            <v>6.8508831962465683E-2</v>
          </cell>
          <cell r="CZ33">
            <v>6.0779797410543471E-2</v>
          </cell>
          <cell r="DA33">
            <v>4.3409947344696456E-2</v>
          </cell>
          <cell r="DB33">
            <v>0.35238674472520876</v>
          </cell>
          <cell r="DC33">
            <v>-0.23082714990412184</v>
          </cell>
          <cell r="DD33">
            <v>0.2916069473146653</v>
          </cell>
          <cell r="DE33">
            <v>0.2916069473146653</v>
          </cell>
          <cell r="DF33">
            <v>4.7977610939532394</v>
          </cell>
          <cell r="DG33">
            <v>6.5849103919872198E-2</v>
          </cell>
          <cell r="DH33">
            <v>5.7142955356563316E-2</v>
          </cell>
          <cell r="DI33">
            <v>2.9400445375751587E-2</v>
          </cell>
          <cell r="DJ33">
            <v>0.10245208464851521</v>
          </cell>
          <cell r="DK33">
            <v>1.1833826064611419E-2</v>
          </cell>
          <cell r="DL33">
            <v>4.5309129291951897E-2</v>
          </cell>
          <cell r="DM33">
            <v>4.5309129291951897E-2</v>
          </cell>
          <cell r="DN33">
            <v>0.79290839980588768</v>
          </cell>
          <cell r="DO33">
            <v>8.4689446234063687E-2</v>
          </cell>
          <cell r="DP33">
            <v>7.7172504981615236E-2</v>
          </cell>
          <cell r="DQ33">
            <v>5.1376479913062767E-2</v>
          </cell>
          <cell r="DR33">
            <v>0.15634897803144984</v>
          </cell>
          <cell r="DS33">
            <v>-2.0039680682193695E-3</v>
          </cell>
          <cell r="DT33">
            <v>7.9176473049834606E-2</v>
          </cell>
          <cell r="DU33">
            <v>7.9176473049834606E-2</v>
          </cell>
          <cell r="DV33">
            <v>1.0259673839626791</v>
          </cell>
          <cell r="DW33">
            <v>6.6644643566807632E-2</v>
          </cell>
          <cell r="DX33">
            <v>6.2993464861625437E-2</v>
          </cell>
          <cell r="DY33">
            <v>4.0044831433643284E-2</v>
          </cell>
          <cell r="DZ33">
            <v>0.12470669477064616</v>
          </cell>
          <cell r="EA33">
            <v>1.2802349526047085E-3</v>
          </cell>
          <cell r="EB33">
            <v>6.1713229909020728E-2</v>
          </cell>
          <cell r="EC33">
            <v>6.1713229909020728E-2</v>
          </cell>
          <cell r="ED33">
            <v>0.9796767020925593</v>
          </cell>
        </row>
        <row r="34">
          <cell r="BO34">
            <v>1.6288742252695429E-2</v>
          </cell>
          <cell r="BP34">
            <v>1.4061086834252326E-2</v>
          </cell>
          <cell r="BQ34">
            <v>0</v>
          </cell>
          <cell r="BR34">
            <v>0</v>
          </cell>
          <cell r="BS34">
            <v>5.8828591181942523E-2</v>
          </cell>
          <cell r="BT34">
            <v>4.1571466080644319E-2</v>
          </cell>
          <cell r="BU34">
            <v>1.1002072039438199E-2</v>
          </cell>
          <cell r="BV34">
            <v>4.1497417813355433E-2</v>
          </cell>
          <cell r="BW34">
            <v>-1.3375244144850784E-2</v>
          </cell>
          <cell r="BX34">
            <v>2.7436330979103109E-2</v>
          </cell>
          <cell r="BY34">
            <v>2.7436330979103109E-2</v>
          </cell>
          <cell r="BZ34">
            <v>1.951224062728149</v>
          </cell>
          <cell r="CY34">
            <v>1.7944677358778142E-2</v>
          </cell>
          <cell r="CZ34">
            <v>1.5980096488294831E-2</v>
          </cell>
          <cell r="DA34">
            <v>1.2864179876087165E-2</v>
          </cell>
          <cell r="DB34">
            <v>0.10239541032374999</v>
          </cell>
          <cell r="DC34">
            <v>-7.0435217347160323E-2</v>
          </cell>
          <cell r="DD34">
            <v>8.6415313835455157E-2</v>
          </cell>
          <cell r="DE34">
            <v>8.6415313835455157E-2</v>
          </cell>
          <cell r="DF34">
            <v>5.4076841087131742</v>
          </cell>
          <cell r="DG34">
            <v>1.5037820039456829E-2</v>
          </cell>
          <cell r="DH34">
            <v>1.2653319361820523E-2</v>
          </cell>
          <cell r="DI34">
            <v>9.0570655239313423E-3</v>
          </cell>
          <cell r="DJ34">
            <v>2.6611194747203002E-2</v>
          </cell>
          <cell r="DK34">
            <v>-1.3045560235619563E-3</v>
          </cell>
          <cell r="DL34">
            <v>1.3957875385382479E-2</v>
          </cell>
          <cell r="DM34">
            <v>1.3957875385382479E-2</v>
          </cell>
          <cell r="DN34">
            <v>1.1030999049544468</v>
          </cell>
          <cell r="DO34">
            <v>1.7154712968611929E-2</v>
          </cell>
          <cell r="DP34">
            <v>1.3568111259752392E-2</v>
          </cell>
          <cell r="DQ34">
            <v>1.3144207070790531E-2</v>
          </cell>
          <cell r="DR34">
            <v>3.3824694791028641E-2</v>
          </cell>
          <cell r="DS34">
            <v>-6.6884722715238546E-3</v>
          </cell>
          <cell r="DT34">
            <v>2.0256583531276247E-2</v>
          </cell>
          <cell r="DU34">
            <v>2.0256583531276247E-2</v>
          </cell>
          <cell r="DV34">
            <v>1.4929552937382027</v>
          </cell>
          <cell r="DW34">
            <v>1.5017758643934852E-2</v>
          </cell>
          <cell r="DX34">
            <v>1.4042820227141544E-2</v>
          </cell>
          <cell r="DY34">
            <v>1.0441243506062375E-2</v>
          </cell>
          <cell r="DZ34">
            <v>3.0133857146436495E-2</v>
          </cell>
          <cell r="EA34">
            <v>-2.0482166921534043E-3</v>
          </cell>
          <cell r="EB34">
            <v>1.6091036919294949E-2</v>
          </cell>
          <cell r="EC34">
            <v>1.6091036919294949E-2</v>
          </cell>
          <cell r="ED34">
            <v>1.1458550817445254</v>
          </cell>
        </row>
        <row r="35">
          <cell r="BO35">
            <v>2.4425111554961527E-2</v>
          </cell>
          <cell r="BP35">
            <v>2.2200296195192475E-2</v>
          </cell>
          <cell r="BQ35">
            <v>8.2267956907422859E-4</v>
          </cell>
          <cell r="BR35">
            <v>6.8843305161840097E-4</v>
          </cell>
          <cell r="BS35">
            <v>5.5203923220110494E-2</v>
          </cell>
          <cell r="BT35">
            <v>4.5643549754360059E-2</v>
          </cell>
          <cell r="BU35">
            <v>1.1008318762139173E-2</v>
          </cell>
          <cell r="BV35">
            <v>4.965220489010623E-2</v>
          </cell>
          <cell r="BW35">
            <v>-5.2516124997212775E-3</v>
          </cell>
          <cell r="BX35">
            <v>2.7451908694913752E-2</v>
          </cell>
          <cell r="BY35">
            <v>2.7451908694913756E-2</v>
          </cell>
          <cell r="BZ35">
            <v>1.2365559654496199</v>
          </cell>
          <cell r="CY35">
            <v>2.9089268210067278E-2</v>
          </cell>
          <cell r="CZ35">
            <v>2.6098840752948126E-2</v>
          </cell>
          <cell r="DA35">
            <v>1.0987977859775441E-2</v>
          </cell>
          <cell r="DB35">
            <v>9.9910740486609306E-2</v>
          </cell>
          <cell r="DC35">
            <v>-4.7713058980713062E-2</v>
          </cell>
          <cell r="DD35">
            <v>7.3811899733661188E-2</v>
          </cell>
          <cell r="DE35">
            <v>7.3811899733661188E-2</v>
          </cell>
          <cell r="DF35">
            <v>2.8281677501451243</v>
          </cell>
          <cell r="DG35">
            <v>1.7483428206622985E-2</v>
          </cell>
          <cell r="DH35">
            <v>1.5610409441898027E-2</v>
          </cell>
          <cell r="DI35">
            <v>1.1388351358564927E-2</v>
          </cell>
          <cell r="DJ35">
            <v>3.3161037588265128E-2</v>
          </cell>
          <cell r="DK35">
            <v>-1.9402187044690739E-3</v>
          </cell>
          <cell r="DL35">
            <v>1.7550628146367101E-2</v>
          </cell>
          <cell r="DM35">
            <v>1.7550628146367101E-2</v>
          </cell>
          <cell r="DN35">
            <v>1.1242900586106066</v>
          </cell>
          <cell r="DO35">
            <v>3.2423764360447693E-2</v>
          </cell>
          <cell r="DP35">
            <v>2.9306584085367401E-2</v>
          </cell>
          <cell r="DQ35">
            <v>9.1412475409372845E-3</v>
          </cell>
          <cell r="DR35">
            <v>4.3394192671857276E-2</v>
          </cell>
          <cell r="DS35">
            <v>1.5218975498877522E-2</v>
          </cell>
          <cell r="DT35">
            <v>1.4087608586489879E-2</v>
          </cell>
          <cell r="DU35">
            <v>1.4087608586489877E-2</v>
          </cell>
          <cell r="DV35">
            <v>0.48069773486578854</v>
          </cell>
          <cell r="DW35">
            <v>1.8703985442708189E-2</v>
          </cell>
          <cell r="DX35">
            <v>1.7785350500556345E-2</v>
          </cell>
          <cell r="DY35">
            <v>7.4622538224358385E-3</v>
          </cell>
          <cell r="DZ35">
            <v>2.928545598973941E-2</v>
          </cell>
          <cell r="EA35">
            <v>6.2852450113732809E-3</v>
          </cell>
          <cell r="EB35">
            <v>1.1500105489183064E-2</v>
          </cell>
          <cell r="EC35">
            <v>1.1500105489183066E-2</v>
          </cell>
          <cell r="ED35">
            <v>0.64660550202951184</v>
          </cell>
        </row>
        <row r="36">
          <cell r="BO36">
            <v>4.9918337963700569E-3</v>
          </cell>
          <cell r="BP36">
            <v>4.5326580089072883E-3</v>
          </cell>
          <cell r="BQ36">
            <v>0</v>
          </cell>
          <cell r="BR36">
            <v>0</v>
          </cell>
          <cell r="BS36">
            <v>1.1161098340685892E-2</v>
          </cell>
          <cell r="BT36">
            <v>1.045931743800871E-2</v>
          </cell>
          <cell r="BU36">
            <v>2.8798419810387795E-3</v>
          </cell>
          <cell r="BV36">
            <v>1.1714241393933966E-2</v>
          </cell>
          <cell r="BW36">
            <v>-2.648925376119389E-3</v>
          </cell>
          <cell r="BX36">
            <v>7.1815833850266773E-3</v>
          </cell>
          <cell r="BY36">
            <v>7.1815833850266773E-3</v>
          </cell>
          <cell r="BZ36">
            <v>1.5844088327232919</v>
          </cell>
          <cell r="CY36">
            <v>5.6271198070317573E-3</v>
          </cell>
          <cell r="CZ36">
            <v>5.1541680859367948E-3</v>
          </cell>
          <cell r="DA36">
            <v>3.471482870443575E-3</v>
          </cell>
          <cell r="DB36">
            <v>2.8473904331340921E-2</v>
          </cell>
          <cell r="DC36">
            <v>-1.8165568159467335E-2</v>
          </cell>
          <cell r="DD36">
            <v>2.3319736245404128E-2</v>
          </cell>
          <cell r="DE36">
            <v>2.3319736245404128E-2</v>
          </cell>
          <cell r="DF36">
            <v>4.5244423264022551</v>
          </cell>
          <cell r="DG36">
            <v>5.0638472169726922E-3</v>
          </cell>
          <cell r="DH36">
            <v>4.4956964137187784E-3</v>
          </cell>
          <cell r="DI36">
            <v>2.7387496845365572E-3</v>
          </cell>
          <cell r="DJ36">
            <v>8.7163931402147836E-3</v>
          </cell>
          <cell r="DK36">
            <v>2.7499968722277321E-4</v>
          </cell>
          <cell r="DL36">
            <v>4.2206967264960052E-3</v>
          </cell>
          <cell r="DM36">
            <v>4.2206967264960052E-3</v>
          </cell>
          <cell r="DN36">
            <v>0.93883045875081739</v>
          </cell>
          <cell r="DO36">
            <v>4.5317381187068781E-3</v>
          </cell>
          <cell r="DP36">
            <v>3.9191788827767351E-3</v>
          </cell>
          <cell r="DQ36">
            <v>2.3196307579528576E-3</v>
          </cell>
          <cell r="DR36">
            <v>7.4939699642872695E-3</v>
          </cell>
          <cell r="DS36">
            <v>3.4438780126620078E-4</v>
          </cell>
          <cell r="DT36">
            <v>3.5747910815105343E-3</v>
          </cell>
          <cell r="DU36">
            <v>3.5747910815105343E-3</v>
          </cell>
          <cell r="DV36">
            <v>0.91212756254131422</v>
          </cell>
          <cell r="DW36">
            <v>4.7446300427688992E-3</v>
          </cell>
          <cell r="DX36">
            <v>4.5615886531968439E-3</v>
          </cell>
          <cell r="DY36">
            <v>3.3047822147691561E-3</v>
          </cell>
          <cell r="DZ36">
            <v>9.6546000935682982E-3</v>
          </cell>
          <cell r="EA36">
            <v>-5.3142278717460949E-4</v>
          </cell>
          <cell r="EB36">
            <v>5.0930114403714534E-3</v>
          </cell>
          <cell r="EC36">
            <v>5.0930114403714543E-3</v>
          </cell>
          <cell r="ED36">
            <v>1.1164994977796123</v>
          </cell>
        </row>
        <row r="37">
          <cell r="BO37">
            <v>5.2106472290029335E-4</v>
          </cell>
          <cell r="BP37">
            <v>4.404410848844201E-4</v>
          </cell>
          <cell r="BQ37">
            <v>0</v>
          </cell>
          <cell r="BR37">
            <v>0</v>
          </cell>
          <cell r="BS37">
            <v>1.0379177121731411E-2</v>
          </cell>
          <cell r="BT37">
            <v>8.4006601027815445E-3</v>
          </cell>
          <cell r="BU37">
            <v>1.7668898173156288E-3</v>
          </cell>
          <cell r="BV37">
            <v>4.8466087283707835E-3</v>
          </cell>
          <cell r="BW37">
            <v>-3.9657265586019426E-3</v>
          </cell>
          <cell r="BX37">
            <v>4.406167643486363E-3</v>
          </cell>
          <cell r="BY37">
            <v>4.406167643486363E-3</v>
          </cell>
          <cell r="BZ37">
            <v>10.003988716544514</v>
          </cell>
          <cell r="CY37">
            <v>7.8686175138474677E-4</v>
          </cell>
          <cell r="CZ37">
            <v>7.1168182668998722E-4</v>
          </cell>
          <cell r="DA37">
            <v>2.0129401827988767E-3</v>
          </cell>
          <cell r="DB37">
            <v>1.4233636533799743E-2</v>
          </cell>
          <cell r="DC37">
            <v>-1.2810272880419768E-2</v>
          </cell>
          <cell r="DD37">
            <v>1.3521954707109755E-2</v>
          </cell>
          <cell r="DE37">
            <v>1.3521954707109755E-2</v>
          </cell>
          <cell r="DF37">
            <v>18.999999999999996</v>
          </cell>
          <cell r="DG37">
            <v>1.2973971402164264E-3</v>
          </cell>
          <cell r="DH37">
            <v>1.0500825128476931E-3</v>
          </cell>
          <cell r="DI37">
            <v>2.9700818625600545E-3</v>
          </cell>
          <cell r="DJ37">
            <v>5.6272860687300377E-3</v>
          </cell>
          <cell r="DK37">
            <v>-3.5271210430346516E-3</v>
          </cell>
          <cell r="DL37">
            <v>4.5772035558823447E-3</v>
          </cell>
          <cell r="DM37">
            <v>4.5772035558823447E-3</v>
          </cell>
          <cell r="DN37">
            <v>4.3588989435406731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 t="e">
            <v>#DIV/0!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 t="e">
            <v>#DIV/0!</v>
          </cell>
        </row>
        <row r="38">
          <cell r="BO38">
            <v>3.0739094707524787E-4</v>
          </cell>
          <cell r="BP38">
            <v>2.9135555032367235E-4</v>
          </cell>
          <cell r="BQ38">
            <v>0</v>
          </cell>
          <cell r="BR38">
            <v>0</v>
          </cell>
          <cell r="BS38">
            <v>5.9222220358523241E-3</v>
          </cell>
          <cell r="BT38">
            <v>5.6552096294006119E-3</v>
          </cell>
          <cell r="BU38">
            <v>1.1739158962351622E-3</v>
          </cell>
          <cell r="BV38">
            <v>3.2187991223422219E-3</v>
          </cell>
          <cell r="BW38">
            <v>-2.6360880216948768E-3</v>
          </cell>
          <cell r="BX38">
            <v>2.9274435720185493E-3</v>
          </cell>
          <cell r="BY38">
            <v>2.9274435720185493E-3</v>
          </cell>
          <cell r="BZ38">
            <v>10.047667081565452</v>
          </cell>
          <cell r="CY38">
            <v>4.8928603381945095E-4</v>
          </cell>
          <cell r="CZ38">
            <v>4.5852099761961303E-4</v>
          </cell>
          <cell r="DA38">
            <v>1.2968932269329968E-3</v>
          </cell>
          <cell r="DB38">
            <v>9.1704199523922596E-3</v>
          </cell>
          <cell r="DC38">
            <v>-8.2533779571530349E-3</v>
          </cell>
          <cell r="DD38">
            <v>8.7118989547726473E-3</v>
          </cell>
          <cell r="DE38">
            <v>8.7118989547726473E-3</v>
          </cell>
          <cell r="DF38">
            <v>19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 t="e">
            <v>#DIV/0!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 t="e">
            <v>#DIV/0!</v>
          </cell>
          <cell r="DW38">
            <v>7.4027775448154052E-4</v>
          </cell>
          <cell r="DX38">
            <v>7.0690120367507649E-4</v>
          </cell>
          <cell r="DY38">
            <v>1.9994185389903174E-3</v>
          </cell>
          <cell r="DZ38">
            <v>3.7882121135619979E-3</v>
          </cell>
          <cell r="EA38">
            <v>-2.3744097062118447E-3</v>
          </cell>
          <cell r="EB38">
            <v>3.0813109098869213E-3</v>
          </cell>
          <cell r="EC38">
            <v>3.0813109098869213E-3</v>
          </cell>
          <cell r="ED38">
            <v>4.3588989435406731</v>
          </cell>
        </row>
        <row r="39">
          <cell r="BO39">
            <v>3.0327968799115338E-3</v>
          </cell>
          <cell r="BP39">
            <v>2.7982999701266264E-3</v>
          </cell>
          <cell r="BQ39">
            <v>0</v>
          </cell>
          <cell r="BR39">
            <v>0</v>
          </cell>
          <cell r="BS39">
            <v>1.8287740464572551E-2</v>
          </cell>
          <cell r="BT39">
            <v>1.8763470764900179E-2</v>
          </cell>
          <cell r="BU39">
            <v>3.9252263838243694E-3</v>
          </cell>
          <cell r="BV39">
            <v>1.2586802522052527E-2</v>
          </cell>
          <cell r="BW39">
            <v>-6.9902025817992737E-3</v>
          </cell>
          <cell r="BX39">
            <v>9.7885025519259001E-3</v>
          </cell>
          <cell r="BY39">
            <v>9.7885025519259001E-3</v>
          </cell>
          <cell r="BZ39">
            <v>3.4980176022669074</v>
          </cell>
          <cell r="CY39">
            <v>2.7955207675225578E-3</v>
          </cell>
          <cell r="CZ39">
            <v>2.4900347740654562E-3</v>
          </cell>
          <cell r="DA39">
            <v>2.0199306321160666E-3</v>
          </cell>
          <cell r="DB39">
            <v>1.6058947925274607E-2</v>
          </cell>
          <cell r="DC39">
            <v>-1.1078878377143695E-2</v>
          </cell>
          <cell r="DD39">
            <v>1.3568913151209151E-2</v>
          </cell>
          <cell r="DE39">
            <v>1.3568913151209151E-2</v>
          </cell>
          <cell r="DF39">
            <v>5.4492866093814891</v>
          </cell>
          <cell r="DG39">
            <v>2.949534031040377E-3</v>
          </cell>
          <cell r="DH39">
            <v>2.6307474628767158E-3</v>
          </cell>
          <cell r="DI39">
            <v>3.6040783081025176E-3</v>
          </cell>
          <cell r="DJ39">
            <v>8.1850051604426908E-3</v>
          </cell>
          <cell r="DK39">
            <v>-2.9235102346892587E-3</v>
          </cell>
          <cell r="DL39">
            <v>5.5542576975659745E-3</v>
          </cell>
          <cell r="DM39">
            <v>5.5542576975659745E-3</v>
          </cell>
          <cell r="DN39">
            <v>2.11128501535925</v>
          </cell>
          <cell r="DO39">
            <v>2.506235850451051E-3</v>
          </cell>
          <cell r="DP39">
            <v>2.2361662917566123E-3</v>
          </cell>
          <cell r="DQ39">
            <v>2.7950642838428506E-3</v>
          </cell>
          <cell r="DR39">
            <v>6.5436496443864421E-3</v>
          </cell>
          <cell r="DS39">
            <v>-2.0713170608732175E-3</v>
          </cell>
          <cell r="DT39">
            <v>4.3074833526298298E-3</v>
          </cell>
          <cell r="DU39">
            <v>4.3074833526298298E-3</v>
          </cell>
          <cell r="DV39">
            <v>1.9262804240046485</v>
          </cell>
          <cell r="DW39">
            <v>3.8798968706321483E-3</v>
          </cell>
          <cell r="DX39">
            <v>3.836251351807719E-3</v>
          </cell>
          <cell r="DY39">
            <v>6.4511877780672675E-3</v>
          </cell>
          <cell r="DZ39">
            <v>1.3778199420532765E-2</v>
          </cell>
          <cell r="EA39">
            <v>-6.1056967169173266E-3</v>
          </cell>
          <cell r="EB39">
            <v>9.9419480687250456E-3</v>
          </cell>
          <cell r="EC39">
            <v>9.9419480687250456E-3</v>
          </cell>
          <cell r="ED39">
            <v>2.5915789026806597</v>
          </cell>
        </row>
        <row r="40">
          <cell r="BO40">
            <v>3.750140693370613E-3</v>
          </cell>
          <cell r="BP40">
            <v>3.4397584818754204E-3</v>
          </cell>
          <cell r="BQ40">
            <v>0</v>
          </cell>
          <cell r="BR40">
            <v>0</v>
          </cell>
          <cell r="BS40">
            <v>2.6192343473605134E-2</v>
          </cell>
          <cell r="BT40">
            <v>2.4193019234629076E-2</v>
          </cell>
          <cell r="BU40">
            <v>5.416809982907206E-3</v>
          </cell>
          <cell r="BV40">
            <v>1.6947885951793428E-2</v>
          </cell>
          <cell r="BW40">
            <v>-1.0068368988042586E-2</v>
          </cell>
          <cell r="BX40">
            <v>1.3508127469918007E-2</v>
          </cell>
          <cell r="BY40">
            <v>1.3508127469918007E-2</v>
          </cell>
          <cell r="BZ40">
            <v>3.9270569550432866</v>
          </cell>
          <cell r="CY40">
            <v>6.3655159211546217E-3</v>
          </cell>
          <cell r="CZ40">
            <v>5.8478652472967897E-3</v>
          </cell>
          <cell r="DA40">
            <v>5.727191099590077E-3</v>
          </cell>
          <cell r="DB40">
            <v>4.432035405217493E-2</v>
          </cell>
          <cell r="DC40">
            <v>-3.2624623557581355E-2</v>
          </cell>
          <cell r="DD40">
            <v>3.8472488804878142E-2</v>
          </cell>
          <cell r="DE40">
            <v>3.8472488804878142E-2</v>
          </cell>
          <cell r="DF40">
            <v>6.5788945500517952</v>
          </cell>
          <cell r="DG40">
            <v>8.1438896872167892E-4</v>
          </cell>
          <cell r="DH40">
            <v>7.4655067363812175E-4</v>
          </cell>
          <cell r="DI40">
            <v>1.3825229719425021E-3</v>
          </cell>
          <cell r="DJ40">
            <v>2.8771616655552832E-3</v>
          </cell>
          <cell r="DK40">
            <v>-1.3840603182790397E-3</v>
          </cell>
          <cell r="DL40">
            <v>2.1306109919171615E-3</v>
          </cell>
          <cell r="DM40">
            <v>2.1306109919171615E-3</v>
          </cell>
          <cell r="DN40">
            <v>2.853940217526266</v>
          </cell>
          <cell r="DO40">
            <v>3.3281613186497876E-3</v>
          </cell>
          <cell r="DP40">
            <v>2.9752196539926078E-3</v>
          </cell>
          <cell r="DQ40">
            <v>3.2686198276840463E-3</v>
          </cell>
          <cell r="DR40">
            <v>8.0125011130320022E-3</v>
          </cell>
          <cell r="DS40">
            <v>-2.0620618050467866E-3</v>
          </cell>
          <cell r="DT40">
            <v>5.0372814590393944E-3</v>
          </cell>
          <cell r="DU40">
            <v>5.0372814590393944E-3</v>
          </cell>
          <cell r="DV40">
            <v>1.6930788462221922</v>
          </cell>
          <cell r="DW40">
            <v>4.4924965649563624E-3</v>
          </cell>
          <cell r="DX40">
            <v>4.1893983525741621E-3</v>
          </cell>
          <cell r="DY40">
            <v>8.2909949209621549E-3</v>
          </cell>
          <cell r="DZ40">
            <v>1.6966679649905104E-2</v>
          </cell>
          <cell r="EA40">
            <v>-8.5878829447567813E-3</v>
          </cell>
          <cell r="EB40">
            <v>1.2777281297330943E-2</v>
          </cell>
          <cell r="EC40">
            <v>1.2777281297330943E-2</v>
          </cell>
          <cell r="ED40">
            <v>3.0499084169162343</v>
          </cell>
        </row>
        <row r="41">
          <cell r="BO41">
            <v>1.795995231013528E-2</v>
          </cell>
          <cell r="BP41">
            <v>1.8236017742958743E-2</v>
          </cell>
          <cell r="BQ41">
            <v>0</v>
          </cell>
          <cell r="BR41">
            <v>0</v>
          </cell>
          <cell r="BS41">
            <v>6.7889185149782399E-2</v>
          </cell>
          <cell r="BT41">
            <v>6.4179741168242502E-2</v>
          </cell>
          <cell r="BU41">
            <v>2.0053285928806609E-2</v>
          </cell>
          <cell r="BV41">
            <v>6.8243742468729912E-2</v>
          </cell>
          <cell r="BW41">
            <v>-3.1771706982812419E-2</v>
          </cell>
          <cell r="BX41">
            <v>5.0007724725771162E-2</v>
          </cell>
          <cell r="BY41">
            <v>5.0007724725771169E-2</v>
          </cell>
          <cell r="BZ41">
            <v>2.7422502780290428</v>
          </cell>
          <cell r="CY41">
            <v>1.7817530238819566E-2</v>
          </cell>
          <cell r="CZ41">
            <v>1.8245329316393975E-2</v>
          </cell>
          <cell r="DA41">
            <v>2.3601744940292196E-2</v>
          </cell>
          <cell r="DB41">
            <v>0.17679039131999499</v>
          </cell>
          <cell r="DC41">
            <v>-0.14029973268720705</v>
          </cell>
          <cell r="DD41">
            <v>0.15854506200360102</v>
          </cell>
          <cell r="DE41">
            <v>0.15854506200360102</v>
          </cell>
          <cell r="DF41">
            <v>8.6896245748298746</v>
          </cell>
          <cell r="DG41">
            <v>1.1882274473728551E-2</v>
          </cell>
          <cell r="DH41">
            <v>1.170501994198787E-2</v>
          </cell>
          <cell r="DI41">
            <v>1.2244100380188737E-2</v>
          </cell>
          <cell r="DJ41">
            <v>3.0574445901336175E-2</v>
          </cell>
          <cell r="DK41">
            <v>-7.1644060173604342E-3</v>
          </cell>
          <cell r="DL41">
            <v>1.8869425959348304E-2</v>
          </cell>
          <cell r="DM41">
            <v>1.8869425959348304E-2</v>
          </cell>
          <cell r="DN41">
            <v>1.6120797788357888</v>
          </cell>
          <cell r="DO41">
            <v>2.6235139853527517E-2</v>
          </cell>
          <cell r="DP41">
            <v>2.5695215071258576E-2</v>
          </cell>
          <cell r="DQ41">
            <v>2.0883585133175526E-2</v>
          </cell>
          <cell r="DR41">
            <v>5.7878981228044066E-2</v>
          </cell>
          <cell r="DS41">
            <v>-6.4885510855269141E-3</v>
          </cell>
          <cell r="DT41">
            <v>3.218376615678549E-2</v>
          </cell>
          <cell r="DU41">
            <v>3.218376615678549E-2</v>
          </cell>
          <cell r="DV41">
            <v>1.2525198200339134</v>
          </cell>
          <cell r="DW41">
            <v>1.5904864674465488E-2</v>
          </cell>
          <cell r="DX41">
            <v>1.7298506642194546E-2</v>
          </cell>
          <cell r="DY41">
            <v>2.2900999983348366E-2</v>
          </cell>
          <cell r="DZ41">
            <v>5.2591317887030788E-2</v>
          </cell>
          <cell r="EA41">
            <v>-1.7994304602641696E-2</v>
          </cell>
          <cell r="EB41">
            <v>3.5292811244836242E-2</v>
          </cell>
          <cell r="EC41">
            <v>3.5292811244836242E-2</v>
          </cell>
          <cell r="ED41">
            <v>2.0402230073866585</v>
          </cell>
        </row>
        <row r="42">
          <cell r="A42" t="str">
            <v>Déchets ménagers spéciaux</v>
          </cell>
          <cell r="B42" t="str">
            <v>Produits diffus spécifiques</v>
          </cell>
          <cell r="BO42">
            <v>1.8766202877906386E-3</v>
          </cell>
          <cell r="BP42">
            <v>1.6628877047548305E-3</v>
          </cell>
          <cell r="BQ42">
            <v>0</v>
          </cell>
          <cell r="BR42">
            <v>0</v>
          </cell>
          <cell r="BS42">
            <v>2.5514278109433804E-2</v>
          </cell>
          <cell r="BT42">
            <v>2.4233707670798917E-2</v>
          </cell>
          <cell r="BU42">
            <v>4.6269051726360111E-3</v>
          </cell>
          <cell r="BV42">
            <v>1.3201196240666584E-2</v>
          </cell>
          <cell r="BW42">
            <v>-9.8754208311569221E-3</v>
          </cell>
          <cell r="BX42">
            <v>1.1538308535911753E-2</v>
          </cell>
          <cell r="BY42">
            <v>1.1538308535911753E-2</v>
          </cell>
          <cell r="BZ42">
            <v>6.9387178117435866</v>
          </cell>
          <cell r="CY42">
            <v>6.4901452728212384E-4</v>
          </cell>
          <cell r="CZ42">
            <v>5.6014394895189876E-4</v>
          </cell>
          <cell r="DA42">
            <v>7.0446661510688475E-4</v>
          </cell>
          <cell r="DB42">
            <v>5.2924085952372095E-3</v>
          </cell>
          <cell r="DC42">
            <v>-4.172120697333412E-3</v>
          </cell>
          <cell r="DD42">
            <v>4.7322646462853108E-3</v>
          </cell>
          <cell r="DE42">
            <v>4.7322646462853108E-3</v>
          </cell>
          <cell r="DF42">
            <v>8.4483009325370482</v>
          </cell>
          <cell r="DG42">
            <v>5.7977641671565876E-3</v>
          </cell>
          <cell r="DH42">
            <v>5.1602938678806066E-3</v>
          </cell>
          <cell r="DI42">
            <v>8.6303515296417572E-3</v>
          </cell>
          <cell r="DJ42">
            <v>1.8460558822847702E-2</v>
          </cell>
          <cell r="DK42">
            <v>-8.1399710870864866E-3</v>
          </cell>
          <cell r="DL42">
            <v>1.3300264954967094E-2</v>
          </cell>
          <cell r="DM42">
            <v>1.3300264954967094E-2</v>
          </cell>
          <cell r="DN42">
            <v>2.5774239404760237</v>
          </cell>
          <cell r="DO42">
            <v>8.547258537793277E-4</v>
          </cell>
          <cell r="DP42">
            <v>7.9552534461566104E-4</v>
          </cell>
          <cell r="DQ42">
            <v>9.0064706455079469E-4</v>
          </cell>
          <cell r="DR42">
            <v>2.1835156887281167E-3</v>
          </cell>
          <cell r="DS42">
            <v>-5.9246499949679469E-4</v>
          </cell>
          <cell r="DT42">
            <v>1.3879903441124557E-3</v>
          </cell>
          <cell r="DU42">
            <v>1.3879903441124557E-3</v>
          </cell>
          <cell r="DV42">
            <v>1.7447468562840445</v>
          </cell>
          <cell r="DW42">
            <v>2.0497660294451568E-4</v>
          </cell>
          <cell r="DX42">
            <v>1.3558765757115622E-4</v>
          </cell>
          <cell r="DY42">
            <v>3.5053065903344624E-4</v>
          </cell>
          <cell r="DZ42">
            <v>6.757916833250861E-4</v>
          </cell>
          <cell r="EA42">
            <v>-4.0461636818277366E-4</v>
          </cell>
          <cell r="EB42">
            <v>5.4020402575392988E-4</v>
          </cell>
          <cell r="EC42">
            <v>5.4020402575392988E-4</v>
          </cell>
          <cell r="ED42">
            <v>3.9841681420776189</v>
          </cell>
        </row>
        <row r="43">
          <cell r="A43"/>
          <cell r="B43" t="str">
            <v>Tubes fluorescents et ampoules basse consommation</v>
          </cell>
          <cell r="BO43">
            <v>2.1556706846141666E-4</v>
          </cell>
          <cell r="BP43">
            <v>1.7518595980610993E-4</v>
          </cell>
          <cell r="BQ43">
            <v>0</v>
          </cell>
          <cell r="BR43">
            <v>0</v>
          </cell>
          <cell r="BS43">
            <v>5.9309583552751019E-3</v>
          </cell>
          <cell r="BT43">
            <v>4.7475230519706023E-3</v>
          </cell>
          <cell r="BU43">
            <v>8.4802977205718959E-4</v>
          </cell>
          <cell r="BV43">
            <v>2.2899535620261092E-3</v>
          </cell>
          <cell r="BW43">
            <v>-1.9395816424138891E-3</v>
          </cell>
          <cell r="BX43">
            <v>2.1147676022199992E-3</v>
          </cell>
          <cell r="BY43">
            <v>2.1147676022199992E-3</v>
          </cell>
          <cell r="BZ43">
            <v>12.071558728567943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 t="e">
            <v>#DIV/0!</v>
          </cell>
          <cell r="DG43">
            <v>7.4136979440938774E-4</v>
          </cell>
          <cell r="DH43">
            <v>5.9344038149632529E-4</v>
          </cell>
          <cell r="DI43">
            <v>1.6785028719439334E-3</v>
          </cell>
          <cell r="DJ43">
            <v>3.1801870334550314E-3</v>
          </cell>
          <cell r="DK43">
            <v>-1.993306270462381E-3</v>
          </cell>
          <cell r="DL43">
            <v>2.5867466519587062E-3</v>
          </cell>
          <cell r="DM43">
            <v>2.5867466519587062E-3</v>
          </cell>
          <cell r="DN43">
            <v>4.3588989435406731</v>
          </cell>
          <cell r="DO43">
            <v>1.2089847943627889E-4</v>
          </cell>
          <cell r="DP43">
            <v>1.0730345772811444E-4</v>
          </cell>
          <cell r="DQ43">
            <v>3.0350001041725512E-4</v>
          </cell>
          <cell r="DR43">
            <v>5.7502838625745386E-4</v>
          </cell>
          <cell r="DS43">
            <v>-3.6042147080122492E-4</v>
          </cell>
          <cell r="DT43">
            <v>4.6772492852933939E-4</v>
          </cell>
          <cell r="DU43">
            <v>4.6772492852933939E-4</v>
          </cell>
          <cell r="DV43">
            <v>4.358898943540674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 t="e">
            <v>#DIV/0!</v>
          </cell>
        </row>
        <row r="44">
          <cell r="A44"/>
          <cell r="B44" t="str">
            <v>Aérosols dangereux</v>
          </cell>
          <cell r="BO44">
            <v>2.2616704572097309E-3</v>
          </cell>
          <cell r="BP44">
            <v>2.0703009627773294E-3</v>
          </cell>
          <cell r="BQ44">
            <v>0</v>
          </cell>
          <cell r="BR44">
            <v>0</v>
          </cell>
          <cell r="BS44">
            <v>1.6786384029541242E-2</v>
          </cell>
          <cell r="BT44">
            <v>1.5012497885536187E-2</v>
          </cell>
          <cell r="BU44">
            <v>3.8528240029857097E-3</v>
          </cell>
          <cell r="BV44">
            <v>1.1678250644548966E-2</v>
          </cell>
          <cell r="BW44">
            <v>-7.5376487189943078E-3</v>
          </cell>
          <cell r="BX44">
            <v>9.6079496817716367E-3</v>
          </cell>
          <cell r="BY44">
            <v>9.6079496817716367E-3</v>
          </cell>
          <cell r="BZ44">
            <v>4.6408468403948753</v>
          </cell>
          <cell r="CY44">
            <v>3.0150824430521823E-3</v>
          </cell>
          <cell r="CZ44">
            <v>2.7373917038546317E-3</v>
          </cell>
          <cell r="DA44">
            <v>5.1990269182289181E-3</v>
          </cell>
          <cell r="DB44">
            <v>3.7661930003639758E-2</v>
          </cell>
          <cell r="DC44">
            <v>-3.2187146595930492E-2</v>
          </cell>
          <cell r="DD44">
            <v>3.4924538299785125E-2</v>
          </cell>
          <cell r="DE44">
            <v>3.4924538299785125E-2</v>
          </cell>
          <cell r="DF44">
            <v>12.758326932388401</v>
          </cell>
          <cell r="DG44">
            <v>3.5394839531045281E-4</v>
          </cell>
          <cell r="DH44">
            <v>3.0319876495836447E-4</v>
          </cell>
          <cell r="DI44">
            <v>5.7165855663276989E-4</v>
          </cell>
          <cell r="DJ44">
            <v>1.1841837678143847E-3</v>
          </cell>
          <cell r="DK44">
            <v>-5.7778623789765562E-4</v>
          </cell>
          <cell r="DL44">
            <v>8.8098500285602014E-4</v>
          </cell>
          <cell r="DM44">
            <v>8.8098500285602014E-4</v>
          </cell>
          <cell r="DN44">
            <v>2.9056351960305573</v>
          </cell>
          <cell r="DO44">
            <v>1.8979353488174839E-3</v>
          </cell>
          <cell r="DP44">
            <v>1.6452977161561179E-3</v>
          </cell>
          <cell r="DQ44">
            <v>3.0503387519845841E-3</v>
          </cell>
          <cell r="DR44">
            <v>6.3461854452892888E-3</v>
          </cell>
          <cell r="DS44">
            <v>-3.0555900129770525E-3</v>
          </cell>
          <cell r="DT44">
            <v>4.7008877291331705E-3</v>
          </cell>
          <cell r="DU44">
            <v>4.7008877291331705E-3</v>
          </cell>
          <cell r="DV44">
            <v>2.8571654132698714</v>
          </cell>
          <cell r="DW44">
            <v>3.7797156416588045E-3</v>
          </cell>
          <cell r="DX44">
            <v>3.595315666140205E-3</v>
          </cell>
          <cell r="DY44">
            <v>4.7048832943737372E-3</v>
          </cell>
          <cell r="DZ44">
            <v>1.0846027781683275E-2</v>
          </cell>
          <cell r="EA44">
            <v>-3.6553964494028643E-3</v>
          </cell>
          <cell r="EB44">
            <v>7.2507121155430693E-3</v>
          </cell>
          <cell r="EC44">
            <v>7.2507121155430693E-3</v>
          </cell>
          <cell r="ED44">
            <v>2.0167108506850973</v>
          </cell>
        </row>
        <row r="45">
          <cell r="A45"/>
          <cell r="B45" t="str">
            <v>Piles et accumulateurs</v>
          </cell>
          <cell r="BO45">
            <v>6.794419516770227E-5</v>
          </cell>
          <cell r="BP45">
            <v>6.2500000000000001E-5</v>
          </cell>
          <cell r="BQ45">
            <v>0</v>
          </cell>
          <cell r="BR45">
            <v>0</v>
          </cell>
          <cell r="BS45">
            <v>2.1742142453664726E-3</v>
          </cell>
          <cell r="BT45">
            <v>2E-3</v>
          </cell>
          <cell r="BU45">
            <v>3.5355339059327376E-4</v>
          </cell>
          <cell r="BV45">
            <v>9.4417099872911789E-4</v>
          </cell>
          <cell r="BW45">
            <v>-8.1917099872911778E-4</v>
          </cell>
          <cell r="BX45">
            <v>8.8167099872911783E-4</v>
          </cell>
          <cell r="BY45">
            <v>8.8167099872911783E-4</v>
          </cell>
          <cell r="BZ45">
            <v>14.106735979665885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 t="e">
            <v>#DIV/0!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 t="e">
            <v>#DIV/0!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 t="e">
            <v>#DIV/0!</v>
          </cell>
          <cell r="DW45">
            <v>2.7177678067080908E-4</v>
          </cell>
          <cell r="DX45">
            <v>2.5000000000000001E-4</v>
          </cell>
          <cell r="DY45">
            <v>7.0710678118654751E-4</v>
          </cell>
          <cell r="DZ45">
            <v>1.3397247358851686E-3</v>
          </cell>
          <cell r="EA45">
            <v>-8.3972473588516858E-4</v>
          </cell>
          <cell r="EB45">
            <v>1.0897247358851686E-3</v>
          </cell>
          <cell r="EC45">
            <v>1.0897247358851686E-3</v>
          </cell>
          <cell r="ED45">
            <v>4.358898943540674</v>
          </cell>
        </row>
        <row r="46">
          <cell r="A46"/>
          <cell r="B46" t="str">
            <v>Déchets d'activités de soins perforants</v>
          </cell>
          <cell r="BO46">
            <v>1.696651169114095E-4</v>
          </cell>
          <cell r="BP46">
            <v>1.5601005640984602E-4</v>
          </cell>
          <cell r="BQ46">
            <v>0</v>
          </cell>
          <cell r="BR46">
            <v>0</v>
          </cell>
          <cell r="BS46">
            <v>3.4199872443206082E-3</v>
          </cell>
          <cell r="BT46">
            <v>3.2593283478356484E-3</v>
          </cell>
          <cell r="BU46">
            <v>6.0525409303294295E-4</v>
          </cell>
          <cell r="BV46">
            <v>1.6653577105047051E-3</v>
          </cell>
          <cell r="BW46">
            <v>-1.3533375976850131E-3</v>
          </cell>
          <cell r="BX46">
            <v>1.5093476540948591E-3</v>
          </cell>
          <cell r="BY46">
            <v>1.5093476540948591E-3</v>
          </cell>
          <cell r="BZ46">
            <v>9.6746818046762915</v>
          </cell>
          <cell r="CY46">
            <v>5.5864203077086701E-4</v>
          </cell>
          <cell r="CZ46">
            <v>5.2470118321020756E-4</v>
          </cell>
          <cell r="DA46">
            <v>1.1527050224712978E-3</v>
          </cell>
          <cell r="DB46">
            <v>8.2680137951340466E-3</v>
          </cell>
          <cell r="DC46">
            <v>-7.2186114287136321E-3</v>
          </cell>
          <cell r="DD46">
            <v>7.7433126119238393E-3</v>
          </cell>
          <cell r="DE46">
            <v>7.7433126119238393E-3</v>
          </cell>
          <cell r="DF46">
            <v>14.757566515381169</v>
          </cell>
          <cell r="DG46">
            <v>1.2001843687477103E-4</v>
          </cell>
          <cell r="DH46">
            <v>9.9339042429176551E-5</v>
          </cell>
          <cell r="DI46">
            <v>2.8097324215299563E-4</v>
          </cell>
          <cell r="DJ46">
            <v>5.323478895260564E-4</v>
          </cell>
          <cell r="DK46">
            <v>-3.3366980466770333E-4</v>
          </cell>
          <cell r="DL46">
            <v>4.3300884709687986E-4</v>
          </cell>
          <cell r="DM46">
            <v>4.3300884709687986E-4</v>
          </cell>
          <cell r="DN46">
            <v>4.358898943540674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 t="e">
            <v>#DIV/0!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 t="e">
            <v>#DIV/0!</v>
          </cell>
        </row>
        <row r="47">
          <cell r="A47"/>
          <cell r="B47" t="str">
            <v>Huiles minérales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 t="e">
            <v>#DIV/0!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 t="e">
            <v>#DIV/0!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 t="e">
            <v>#DIV/0!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 t="e">
            <v>#DIV/0!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 t="e">
            <v>#DIV/0!</v>
          </cell>
        </row>
        <row r="48">
          <cell r="A48"/>
          <cell r="B48" t="str">
            <v>Cartouche d'impression</v>
          </cell>
          <cell r="BO48">
            <v>3.5762571453166483E-4</v>
          </cell>
          <cell r="BP48">
            <v>3.4864999274794166E-4</v>
          </cell>
          <cell r="BQ48">
            <v>0</v>
          </cell>
          <cell r="BR48">
            <v>0</v>
          </cell>
          <cell r="BS48">
            <v>7.7675742771950362E-3</v>
          </cell>
          <cell r="BT48">
            <v>7.7999999999999996E-3</v>
          </cell>
          <cell r="BU48">
            <v>1.4208854461119575E-3</v>
          </cell>
          <cell r="BV48">
            <v>3.8919719454833901E-3</v>
          </cell>
          <cell r="BW48">
            <v>-3.1946719599875071E-3</v>
          </cell>
          <cell r="BX48">
            <v>3.5433219527354486E-3</v>
          </cell>
          <cell r="BY48">
            <v>3.5433219527354486E-3</v>
          </cell>
          <cell r="BZ48">
            <v>10.162977273592292</v>
          </cell>
          <cell r="CY48">
            <v>4.5955607347727967E-4</v>
          </cell>
          <cell r="CZ48">
            <v>4.1959997099176675E-4</v>
          </cell>
          <cell r="DA48">
            <v>7.7714533050556435E-4</v>
          </cell>
          <cell r="DB48">
            <v>5.640084936087246E-3</v>
          </cell>
          <cell r="DC48">
            <v>-4.8008849941037126E-3</v>
          </cell>
          <cell r="DD48">
            <v>5.2204849650954793E-3</v>
          </cell>
          <cell r="DE48">
            <v>5.2204849650954793E-3</v>
          </cell>
          <cell r="DF48">
            <v>12.441576086757914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 t="e">
            <v>#DIV/0!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 t="e">
            <v>#DIV/0!</v>
          </cell>
          <cell r="DW48">
            <v>9.7094678464937953E-4</v>
          </cell>
          <cell r="DX48">
            <v>9.7499999999999996E-4</v>
          </cell>
          <cell r="DY48">
            <v>2.7577164466275352E-3</v>
          </cell>
          <cell r="DZ48">
            <v>5.2249264699521566E-3</v>
          </cell>
          <cell r="EA48">
            <v>-3.2749264699521562E-3</v>
          </cell>
          <cell r="EB48">
            <v>4.2499264699521564E-3</v>
          </cell>
          <cell r="EC48">
            <v>4.2499264699521564E-3</v>
          </cell>
          <cell r="ED48">
            <v>4.3588989435406731</v>
          </cell>
        </row>
        <row r="49">
          <cell r="A49"/>
          <cell r="B49" t="str">
            <v>Bouteille de gaz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 t="e">
            <v>#DIV/0!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 t="e">
            <v>#DIV/0!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 t="e">
            <v>#DIV/0!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 t="e">
            <v>#DIV/0!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 t="e">
            <v>#DIV/0!</v>
          </cell>
        </row>
        <row r="50">
          <cell r="A50"/>
          <cell r="B50" t="str">
            <v>Médicaments non utilisés</v>
          </cell>
          <cell r="BO50">
            <v>1.5519877405473924E-3</v>
          </cell>
          <cell r="BP50">
            <v>1.4392473452265826E-3</v>
          </cell>
          <cell r="BQ50">
            <v>0</v>
          </cell>
          <cell r="BR50">
            <v>0</v>
          </cell>
          <cell r="BS50">
            <v>3.0377332967351917E-2</v>
          </cell>
          <cell r="BT50">
            <v>2.8798136843109171E-2</v>
          </cell>
          <cell r="BU50">
            <v>5.1597448393402934E-3</v>
          </cell>
          <cell r="BV50">
            <v>1.4306320626732583E-2</v>
          </cell>
          <cell r="BW50">
            <v>-1.1427825936279418E-2</v>
          </cell>
          <cell r="BX50">
            <v>1.2867073281506001E-2</v>
          </cell>
          <cell r="BY50">
            <v>1.2867073281506001E-2</v>
          </cell>
          <cell r="BZ50">
            <v>8.9401403616835022</v>
          </cell>
          <cell r="CY50">
            <v>6.822587853196918E-4</v>
          </cell>
          <cell r="CZ50">
            <v>6.0903272249714351E-4</v>
          </cell>
          <cell r="DA50">
            <v>1.3073980759007648E-3</v>
          </cell>
          <cell r="DB50">
            <v>9.3914981517040572E-3</v>
          </cell>
          <cell r="DC50">
            <v>-8.1734327067097719E-3</v>
          </cell>
          <cell r="DD50">
            <v>8.7824654292069145E-3</v>
          </cell>
          <cell r="DE50">
            <v>8.7824654292069145E-3</v>
          </cell>
          <cell r="DF50">
            <v>14.420350672123543</v>
          </cell>
          <cell r="DG50">
            <v>1.0669397288212972E-3</v>
          </cell>
          <cell r="DH50">
            <v>9.9385384147172785E-4</v>
          </cell>
          <cell r="DI50">
            <v>2.1938806503740199E-3</v>
          </cell>
          <cell r="DJ50">
            <v>4.3748509919738013E-3</v>
          </cell>
          <cell r="DK50">
            <v>-2.387143309030346E-3</v>
          </cell>
          <cell r="DL50">
            <v>3.3809971505020736E-3</v>
          </cell>
          <cell r="DM50">
            <v>3.3809971505020736E-3</v>
          </cell>
          <cell r="DN50">
            <v>3.4019058028647291</v>
          </cell>
          <cell r="DO50">
            <v>2.3855546343457671E-4</v>
          </cell>
          <cell r="DP50">
            <v>1.7933571154881301E-4</v>
          </cell>
          <cell r="DQ50">
            <v>3.7449083317759322E-4</v>
          </cell>
          <cell r="DR50">
            <v>7.564648455546816E-4</v>
          </cell>
          <cell r="DS50">
            <v>-3.9779342245705558E-4</v>
          </cell>
          <cell r="DT50">
            <v>5.7712913400586859E-4</v>
          </cell>
          <cell r="DU50">
            <v>5.7712913400586859E-4</v>
          </cell>
          <cell r="DV50">
            <v>3.2181495198115129</v>
          </cell>
          <cell r="DW50">
            <v>4.2201969846140048E-3</v>
          </cell>
          <cell r="DX50">
            <v>3.9747671053886463E-3</v>
          </cell>
          <cell r="DY50">
            <v>1.0053020138231415E-2</v>
          </cell>
          <cell r="DZ50">
            <v>1.9467511633449359E-2</v>
          </cell>
          <cell r="EA50">
            <v>-1.1517977422672066E-2</v>
          </cell>
          <cell r="EB50">
            <v>1.5492744528060712E-2</v>
          </cell>
          <cell r="EC50">
            <v>1.5492744528060712E-2</v>
          </cell>
          <cell r="ED50">
            <v>3.8977741631848031</v>
          </cell>
        </row>
        <row r="51">
          <cell r="A51"/>
          <cell r="B51" t="str">
            <v>Autres déchets ménagers spéciaux</v>
          </cell>
          <cell r="BO51">
            <v>2.304889266529615E-4</v>
          </cell>
          <cell r="BP51">
            <v>2.2874865595017224E-4</v>
          </cell>
          <cell r="BQ51">
            <v>0</v>
          </cell>
          <cell r="BR51">
            <v>0</v>
          </cell>
          <cell r="BS51">
            <v>5.6675758232501514E-3</v>
          </cell>
          <cell r="BT51">
            <v>5.3199569904055118E-3</v>
          </cell>
          <cell r="BU51">
            <v>9.9397397344709094E-4</v>
          </cell>
          <cell r="BV51">
            <v>2.7074634673377529E-3</v>
          </cell>
          <cell r="BW51">
            <v>-2.2499661554374085E-3</v>
          </cell>
          <cell r="BX51">
            <v>2.4787148113875807E-3</v>
          </cell>
          <cell r="BY51">
            <v>2.4787148113875807E-3</v>
          </cell>
          <cell r="BZ51">
            <v>10.835975411927723</v>
          </cell>
          <cell r="CY51">
            <v>7.0844697790626893E-4</v>
          </cell>
          <cell r="CZ51">
            <v>6.6499462380068897E-4</v>
          </cell>
          <cell r="DA51">
            <v>1.880888831768257E-3</v>
          </cell>
          <cell r="DB51">
            <v>1.3299892476013778E-2</v>
          </cell>
          <cell r="DC51">
            <v>-1.1969903228412401E-2</v>
          </cell>
          <cell r="DD51">
            <v>1.2634897852213089E-2</v>
          </cell>
          <cell r="DE51">
            <v>1.2634897852213089E-2</v>
          </cell>
          <cell r="DF51">
            <v>18.999999999999996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 t="e">
            <v>#DIV/0!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 t="e">
            <v>#DIV/0!</v>
          </cell>
          <cell r="DW51">
            <v>2.1350872870557703E-4</v>
          </cell>
          <cell r="DX51">
            <v>2.5000000000000001E-4</v>
          </cell>
          <cell r="DY51">
            <v>7.0710678118654751E-4</v>
          </cell>
          <cell r="DZ51">
            <v>1.3397247358851686E-3</v>
          </cell>
          <cell r="EA51">
            <v>-8.3972473588516858E-4</v>
          </cell>
          <cell r="EB51">
            <v>1.0897247358851686E-3</v>
          </cell>
          <cell r="EC51">
            <v>1.0897247358851686E-3</v>
          </cell>
          <cell r="ED51">
            <v>4.358898943540674</v>
          </cell>
        </row>
        <row r="52">
          <cell r="A52" t="str">
            <v>Eléments fins &lt; 20 mm</v>
          </cell>
          <cell r="B52"/>
          <cell r="BO52">
            <v>0.12672354755957518</v>
          </cell>
          <cell r="BP52">
            <v>6.2152703558290147E-2</v>
          </cell>
          <cell r="BQ52">
            <v>7.3371958214066391E-2</v>
          </cell>
          <cell r="BR52">
            <v>3.5976173520533311E-2</v>
          </cell>
          <cell r="BS52">
            <v>0.22586103130713236</v>
          </cell>
          <cell r="BT52">
            <v>0.11095612570054575</v>
          </cell>
          <cell r="BU52">
            <v>2.1351727940805695E-2</v>
          </cell>
          <cell r="BV52">
            <v>0.11539840788196609</v>
          </cell>
          <cell r="BW52">
            <v>8.9069992346142088E-3</v>
          </cell>
          <cell r="BX52">
            <v>5.3245704323675938E-2</v>
          </cell>
          <cell r="BY52">
            <v>5.3245704323675938E-2</v>
          </cell>
          <cell r="BZ52">
            <v>0.85669168475896229</v>
          </cell>
          <cell r="CY52">
            <v>0.12693970539019128</v>
          </cell>
          <cell r="CZ52">
            <v>6.2253775219535505E-2</v>
          </cell>
          <cell r="DA52">
            <v>2.302866896451675E-2</v>
          </cell>
          <cell r="DB52">
            <v>0.21694919109138033</v>
          </cell>
          <cell r="DC52">
            <v>-9.2441640652309309E-2</v>
          </cell>
          <cell r="DD52">
            <v>0.15469541587184482</v>
          </cell>
          <cell r="DE52">
            <v>0.15469541587184482</v>
          </cell>
          <cell r="DF52">
            <v>2.4849162211659852</v>
          </cell>
          <cell r="DG52">
            <v>0.10509414303805636</v>
          </cell>
          <cell r="DH52">
            <v>5.1513162559565395E-2</v>
          </cell>
          <cell r="DI52">
            <v>8.140934374325514E-3</v>
          </cell>
          <cell r="DJ52">
            <v>6.4059185023151319E-2</v>
          </cell>
          <cell r="DK52">
            <v>3.8967140095979472E-2</v>
          </cell>
          <cell r="DL52">
            <v>1.2546022463585922E-2</v>
          </cell>
          <cell r="DM52">
            <v>1.2546022463585924E-2</v>
          </cell>
          <cell r="DN52">
            <v>0.24354983930716312</v>
          </cell>
          <cell r="DO52">
            <v>0.13743340599162612</v>
          </cell>
          <cell r="DP52">
            <v>6.7400888318801963E-2</v>
          </cell>
          <cell r="DQ52">
            <v>1.9284337440078139E-2</v>
          </cell>
          <cell r="DR52">
            <v>9.7120048257201108E-2</v>
          </cell>
          <cell r="DS52">
            <v>3.7681728380402818E-2</v>
          </cell>
          <cell r="DT52">
            <v>2.9719159938399149E-2</v>
          </cell>
          <cell r="DU52">
            <v>2.9719159938399145E-2</v>
          </cell>
          <cell r="DV52">
            <v>0.44093127968624668</v>
          </cell>
          <cell r="DW52">
            <v>0.13742693581842688</v>
          </cell>
          <cell r="DX52">
            <v>6.7442988135257717E-2</v>
          </cell>
          <cell r="DY52">
            <v>2.9285538869876421E-2</v>
          </cell>
          <cell r="DZ52">
            <v>0.11257503460874733</v>
          </cell>
          <cell r="EA52">
            <v>2.2310941661768099E-2</v>
          </cell>
          <cell r="EB52">
            <v>4.5132046473489618E-2</v>
          </cell>
          <cell r="EC52">
            <v>4.5132046473489618E-2</v>
          </cell>
          <cell r="ED52">
            <v>0.66918812053488441</v>
          </cell>
        </row>
        <row r="53">
          <cell r="A53" t="str">
            <v>Total</v>
          </cell>
          <cell r="B53"/>
          <cell r="BO53">
            <v>1</v>
          </cell>
          <cell r="BP53">
            <v>0.99999777466597095</v>
          </cell>
          <cell r="BQ53">
            <v>0.99999999999999967</v>
          </cell>
          <cell r="BR53">
            <v>0.99963951949721996</v>
          </cell>
          <cell r="BS53">
            <v>1.0000000000000004</v>
          </cell>
          <cell r="BT53">
            <v>1.0003249917636725</v>
          </cell>
          <cell r="BU53">
            <v>8.7289838130868985E-5</v>
          </cell>
          <cell r="BV53">
            <v>1.0002154530161478</v>
          </cell>
          <cell r="BW53">
            <v>0.99978009631579423</v>
          </cell>
          <cell r="BX53">
            <v>2.1767835017676802E-4</v>
          </cell>
          <cell r="BY53">
            <v>2.1767835017677539E-4</v>
          </cell>
          <cell r="BZ53">
            <v>2.1767883458489339E-4</v>
          </cell>
          <cell r="CY53">
            <v>1</v>
          </cell>
          <cell r="DA53">
            <v>2.5177491625509456E-16</v>
          </cell>
          <cell r="DB53">
            <v>1.0000000000000018</v>
          </cell>
          <cell r="DC53">
            <v>0.99999999999999833</v>
          </cell>
          <cell r="DD53">
            <v>1.6913016308581984E-15</v>
          </cell>
          <cell r="DE53">
            <v>1.7208456881689926E-15</v>
          </cell>
          <cell r="DF53">
            <v>1.7208456881689926E-15</v>
          </cell>
          <cell r="DG53">
            <v>1</v>
          </cell>
          <cell r="DH53">
            <v>0.99999999999999989</v>
          </cell>
          <cell r="DI53">
            <v>2.7194799110210365E-16</v>
          </cell>
          <cell r="DJ53">
            <v>1.0000000000000002</v>
          </cell>
          <cell r="DK53">
            <v>0.99999999999999944</v>
          </cell>
          <cell r="DL53">
            <v>4.1910000110727258E-16</v>
          </cell>
          <cell r="DM53">
            <v>3.8857805861880479E-16</v>
          </cell>
          <cell r="DN53">
            <v>3.8857805861880484E-16</v>
          </cell>
          <cell r="DO53">
            <v>1</v>
          </cell>
          <cell r="DP53">
            <v>1</v>
          </cell>
          <cell r="DQ53">
            <v>1.32697032177375E-16</v>
          </cell>
          <cell r="DR53">
            <v>1.0000000000000002</v>
          </cell>
          <cell r="DS53">
            <v>0.99999999999999978</v>
          </cell>
          <cell r="DT53">
            <v>2.0449986082665883E-16</v>
          </cell>
          <cell r="DU53">
            <v>2.2204460492503131E-16</v>
          </cell>
          <cell r="DV53">
            <v>2.2204460492503131E-16</v>
          </cell>
          <cell r="DW53">
            <v>1</v>
          </cell>
          <cell r="DY53">
            <v>1.8350927900263336E-4</v>
          </cell>
          <cell r="DZ53">
            <v>1.000273905456174</v>
          </cell>
          <cell r="EA53">
            <v>0.99970829187159482</v>
          </cell>
          <cell r="EB53">
            <v>2.8280679228964343E-4</v>
          </cell>
          <cell r="EC53">
            <v>2.828067922895916E-4</v>
          </cell>
          <cell r="ED53">
            <v>2.8280930967031356E-4</v>
          </cell>
        </row>
        <row r="54">
          <cell r="A54"/>
        </row>
        <row r="58">
          <cell r="A58">
            <v>0.20048993497066808</v>
          </cell>
          <cell r="BO58">
            <v>0.11043411231551632</v>
          </cell>
          <cell r="BP58">
            <v>0.22840848821610951</v>
          </cell>
          <cell r="BQ58">
            <v>3.7467391795998138E-2</v>
          </cell>
          <cell r="BR58">
            <v>8.5284843409244082E-2</v>
          </cell>
          <cell r="BS58">
            <v>0.29507467071003191</v>
          </cell>
          <cell r="BT58">
            <v>0.50863335052210012</v>
          </cell>
          <cell r="BU58">
            <v>0.10517420593471051</v>
          </cell>
          <cell r="BV58">
            <v>0.4906858405316844</v>
          </cell>
          <cell r="BW58">
            <v>-3.3868864099465351E-2</v>
          </cell>
          <cell r="BX58">
            <v>0.26227735231557486</v>
          </cell>
          <cell r="BY58">
            <v>0.26227735231557486</v>
          </cell>
          <cell r="BZ58">
            <v>1.1482819853324373</v>
          </cell>
          <cell r="CY58">
            <v>0.10964827085759109</v>
          </cell>
          <cell r="CZ58">
            <v>0.23169552937331606</v>
          </cell>
          <cell r="DA58">
            <v>7.6339221821012229E-2</v>
          </cell>
          <cell r="DB58">
            <v>0.74450535286466324</v>
          </cell>
          <cell r="DC58">
            <v>-0.28111429411803113</v>
          </cell>
          <cell r="DD58">
            <v>0.51280982349134718</v>
          </cell>
          <cell r="DE58">
            <v>0.51280982349134718</v>
          </cell>
          <cell r="DF58">
            <v>2.2132918355325271</v>
          </cell>
          <cell r="DG58">
            <v>0.13055788843706423</v>
          </cell>
          <cell r="DH58">
            <v>0.26039766006620374</v>
          </cell>
          <cell r="DI58">
            <v>0.12084798346127856</v>
          </cell>
          <cell r="DJ58">
            <v>0.44663691043602094</v>
          </cell>
          <cell r="DK58">
            <v>7.4158409696386512E-2</v>
          </cell>
          <cell r="DL58">
            <v>0.18623925036981723</v>
          </cell>
          <cell r="DM58">
            <v>0.1862392503698172</v>
          </cell>
          <cell r="DN58">
            <v>0.71521092133649578</v>
          </cell>
          <cell r="DO58">
            <v>0.1308780448249921</v>
          </cell>
          <cell r="DP58">
            <v>0.26232277415123101</v>
          </cell>
          <cell r="DQ58">
            <v>0.12773839710687743</v>
          </cell>
          <cell r="DR58">
            <v>0.47277292563379947</v>
          </cell>
          <cell r="DS58">
            <v>5.1872622668662577E-2</v>
          </cell>
          <cell r="DT58">
            <v>0.21045015148256843</v>
          </cell>
          <cell r="DU58">
            <v>0.21045015148256846</v>
          </cell>
          <cell r="DV58">
            <v>0.80225650313244401</v>
          </cell>
          <cell r="DW58">
            <v>7.0652245142417774E-2</v>
          </cell>
          <cell r="DX58">
            <v>0.15921798927368719</v>
          </cell>
          <cell r="DY58">
            <v>6.5349637625710069E-2</v>
          </cell>
          <cell r="DZ58">
            <v>0.2541688114095117</v>
          </cell>
          <cell r="EA58">
            <v>6.4267167137862694E-2</v>
          </cell>
          <cell r="EB58">
            <v>9.4950822135824495E-2</v>
          </cell>
          <cell r="EC58">
            <v>9.4950822135824509E-2</v>
          </cell>
          <cell r="ED58">
            <v>0.59635737499868269</v>
          </cell>
        </row>
        <row r="59">
          <cell r="BO59">
            <v>0.13619374089701552</v>
          </cell>
          <cell r="BP59">
            <v>0.12145530391085523</v>
          </cell>
          <cell r="BQ59">
            <v>6.1195598298553991E-2</v>
          </cell>
          <cell r="BR59">
            <v>4.8051794391281072E-2</v>
          </cell>
          <cell r="BS59">
            <v>0.36743851834660213</v>
          </cell>
          <cell r="BT59">
            <v>0.35360205318966159</v>
          </cell>
          <cell r="BU59">
            <v>5.7891273618329596E-2</v>
          </cell>
          <cell r="BV59">
            <v>0.26582121408675474</v>
          </cell>
          <cell r="BW59">
            <v>-2.2910606265044306E-2</v>
          </cell>
          <cell r="BX59">
            <v>0.14436591017589953</v>
          </cell>
          <cell r="BY59">
            <v>0.14436591017589953</v>
          </cell>
          <cell r="BZ59">
            <v>1.1886340532469464</v>
          </cell>
          <cell r="CY59">
            <v>0.12083259845801773</v>
          </cell>
          <cell r="CZ59">
            <v>0.10757664682178068</v>
          </cell>
          <cell r="DA59">
            <v>4.3614759128867926E-2</v>
          </cell>
          <cell r="DB59">
            <v>0.40055942025026436</v>
          </cell>
          <cell r="DC59">
            <v>-0.18540612660670297</v>
          </cell>
          <cell r="DD59">
            <v>0.29298277342848367</v>
          </cell>
          <cell r="DE59">
            <v>0.29298277342848367</v>
          </cell>
          <cell r="DF59">
            <v>2.7234793245959814</v>
          </cell>
          <cell r="DG59">
            <v>0.12900251805377336</v>
          </cell>
          <cell r="DH59">
            <v>0.11005546212846615</v>
          </cell>
          <cell r="DI59">
            <v>4.0917992699118624E-2</v>
          </cell>
          <cell r="DJ59">
            <v>0.17311432392042345</v>
          </cell>
          <cell r="DK59">
            <v>4.6996600336508848E-2</v>
          </cell>
          <cell r="DL59">
            <v>6.3058861791957299E-2</v>
          </cell>
          <cell r="DM59">
            <v>6.3058861791957299E-2</v>
          </cell>
          <cell r="DN59">
            <v>0.57297348602606935</v>
          </cell>
          <cell r="DO59">
            <v>0.12014164009939624</v>
          </cell>
          <cell r="DP59">
            <v>0.10561353660528981</v>
          </cell>
          <cell r="DQ59">
            <v>2.9839550337447767E-2</v>
          </cell>
          <cell r="DR59">
            <v>0.1547744626143536</v>
          </cell>
          <cell r="DS59">
            <v>5.6452610596226034E-2</v>
          </cell>
          <cell r="DT59">
            <v>4.9160926009063778E-2</v>
          </cell>
          <cell r="DU59">
            <v>4.9160926009063785E-2</v>
          </cell>
          <cell r="DV59">
            <v>0.46547940339118882</v>
          </cell>
          <cell r="DW59">
            <v>0.17479820697687481</v>
          </cell>
          <cell r="DX59">
            <v>0.1625755700878842</v>
          </cell>
          <cell r="DY59">
            <v>8.8244464404152415E-2</v>
          </cell>
          <cell r="DZ59">
            <v>0.29079180430940837</v>
          </cell>
          <cell r="EA59">
            <v>3.435933586636003E-2</v>
          </cell>
          <cell r="EB59">
            <v>0.12821623422152417</v>
          </cell>
          <cell r="EC59">
            <v>0.12821623422152417</v>
          </cell>
          <cell r="ED59">
            <v>0.78865621785741702</v>
          </cell>
        </row>
        <row r="60">
          <cell r="BO60">
            <v>8.8286969701962301E-2</v>
          </cell>
          <cell r="BP60">
            <v>7.7724286177371621E-2</v>
          </cell>
          <cell r="BQ60">
            <v>4.742512277789307E-2</v>
          </cell>
          <cell r="BR60">
            <v>4.125957924287034E-2</v>
          </cell>
          <cell r="BS60">
            <v>0.15737609736284053</v>
          </cell>
          <cell r="BT60">
            <v>0.12625902044351645</v>
          </cell>
          <cell r="BU60">
            <v>2.1431207004056374E-2</v>
          </cell>
          <cell r="BV60">
            <v>0.13116819079254158</v>
          </cell>
          <cell r="BW60">
            <v>2.4280381562201671E-2</v>
          </cell>
          <cell r="BX60">
            <v>5.344390461516995E-2</v>
          </cell>
          <cell r="BY60">
            <v>5.3443904615169957E-2</v>
          </cell>
          <cell r="BZ60">
            <v>0.68760881886013936</v>
          </cell>
          <cell r="CY60">
            <v>9.72912060141604E-2</v>
          </cell>
          <cell r="CZ60">
            <v>8.4819723343682193E-2</v>
          </cell>
          <cell r="DA60">
            <v>1.8680206416681326E-2</v>
          </cell>
          <cell r="DB60">
            <v>0.2103042793400805</v>
          </cell>
          <cell r="DC60">
            <v>-4.0664832652716129E-2</v>
          </cell>
          <cell r="DD60">
            <v>0.12548455599639832</v>
          </cell>
          <cell r="DE60">
            <v>0.12548455599639832</v>
          </cell>
          <cell r="DF60">
            <v>1.4794266126988618</v>
          </cell>
          <cell r="DG60">
            <v>8.1618425182586357E-2</v>
          </cell>
          <cell r="DH60">
            <v>6.881821038836293E-2</v>
          </cell>
          <cell r="DI60">
            <v>1.9659738770715939E-2</v>
          </cell>
          <cell r="DJ60">
            <v>9.9115902631591285E-2</v>
          </cell>
          <cell r="DK60">
            <v>3.8520518145134575E-2</v>
          </cell>
          <cell r="DL60">
            <v>3.0297692243228355E-2</v>
          </cell>
          <cell r="DM60">
            <v>3.0297692243228355E-2</v>
          </cell>
          <cell r="DN60">
            <v>0.44025690398295586</v>
          </cell>
          <cell r="DO60">
            <v>7.2899093040329349E-2</v>
          </cell>
          <cell r="DP60">
            <v>6.3296074595736967E-2</v>
          </cell>
          <cell r="DQ60">
            <v>1.8129745345932598E-2</v>
          </cell>
          <cell r="DR60">
            <v>9.3164992171081151E-2</v>
          </cell>
          <cell r="DS60">
            <v>3.3427157020392791E-2</v>
          </cell>
          <cell r="DT60">
            <v>2.9868917575344177E-2</v>
          </cell>
          <cell r="DU60">
            <v>2.986891757534418E-2</v>
          </cell>
          <cell r="DV60">
            <v>0.47189210019914679</v>
          </cell>
          <cell r="DW60">
            <v>0.10133915457077311</v>
          </cell>
          <cell r="DX60">
            <v>9.3963136381704379E-2</v>
          </cell>
          <cell r="DY60">
            <v>1.6805178697332349E-2</v>
          </cell>
          <cell r="DZ60">
            <v>0.11838049493830911</v>
          </cell>
          <cell r="EA60">
            <v>6.9545777825099644E-2</v>
          </cell>
          <cell r="EB60">
            <v>2.4417358556604738E-2</v>
          </cell>
          <cell r="EC60">
            <v>2.4417358556604735E-2</v>
          </cell>
          <cell r="ED60">
            <v>0.25986104228593049</v>
          </cell>
        </row>
        <row r="61">
          <cell r="BO61">
            <v>1.9766821946745068E-2</v>
          </cell>
          <cell r="BP61">
            <v>2.2030428085746928E-2</v>
          </cell>
          <cell r="BQ61">
            <v>4.9021349152783226E-3</v>
          </cell>
          <cell r="BR61">
            <v>4.5036581434452503E-3</v>
          </cell>
          <cell r="BS61">
            <v>5.5624763682051229E-2</v>
          </cell>
          <cell r="BT61">
            <v>6.1849843914138142E-2</v>
          </cell>
          <cell r="BU61">
            <v>1.4481063584107199E-2</v>
          </cell>
          <cell r="BV61">
            <v>5.8142466981584776E-2</v>
          </cell>
          <cell r="BW61">
            <v>-1.4081610810090919E-2</v>
          </cell>
          <cell r="BX61">
            <v>3.6112038895837847E-2</v>
          </cell>
          <cell r="BY61">
            <v>3.6112038895837847E-2</v>
          </cell>
          <cell r="BZ61">
            <v>1.6391891594335986</v>
          </cell>
          <cell r="CY61">
            <v>1.8878262664687562E-2</v>
          </cell>
          <cell r="CZ61">
            <v>2.08401137914846E-2</v>
          </cell>
          <cell r="DA61">
            <v>7.3436285195612808E-3</v>
          </cell>
          <cell r="DB61">
            <v>7.0171044276103323E-2</v>
          </cell>
          <cell r="DC61">
            <v>-2.8490816693134129E-2</v>
          </cell>
          <cell r="DD61">
            <v>4.9330930484618729E-2</v>
          </cell>
          <cell r="DE61">
            <v>4.9330930484618729E-2</v>
          </cell>
          <cell r="DF61">
            <v>2.3671142575418975</v>
          </cell>
          <cell r="DG61">
            <v>2.5164831219517889E-2</v>
          </cell>
          <cell r="DH61">
            <v>2.7765188330835827E-2</v>
          </cell>
          <cell r="DI61">
            <v>2.0606373917631777E-2</v>
          </cell>
          <cell r="DJ61">
            <v>5.9521743312901831E-2</v>
          </cell>
          <cell r="DK61">
            <v>-3.9913666512301771E-3</v>
          </cell>
          <cell r="DL61">
            <v>3.1756554982066004E-2</v>
          </cell>
          <cell r="DM61">
            <v>3.1756554982066004E-2</v>
          </cell>
          <cell r="DN61">
            <v>1.1437543518045361</v>
          </cell>
          <cell r="DO61">
            <v>1.5200039924699642E-2</v>
          </cell>
          <cell r="DP61">
            <v>1.6453397214242601E-2</v>
          </cell>
          <cell r="DQ61">
            <v>5.7002985010009494E-3</v>
          </cell>
          <cell r="DR61">
            <v>2.5844689967257112E-2</v>
          </cell>
          <cell r="DS61">
            <v>7.0621044612280918E-3</v>
          </cell>
          <cell r="DT61">
            <v>9.3912927530145091E-3</v>
          </cell>
          <cell r="DU61">
            <v>9.3912927530145109E-3</v>
          </cell>
          <cell r="DV61">
            <v>0.5707813791114883</v>
          </cell>
          <cell r="DW61">
            <v>1.982415397807518E-2</v>
          </cell>
          <cell r="DX61">
            <v>2.3063013006424684E-2</v>
          </cell>
          <cell r="DY61">
            <v>1.8484094131684597E-2</v>
          </cell>
          <cell r="DZ61">
            <v>4.9919779134060135E-2</v>
          </cell>
          <cell r="EA61">
            <v>-3.793753121210771E-3</v>
          </cell>
          <cell r="EB61">
            <v>2.6856766127635455E-2</v>
          </cell>
          <cell r="EC61">
            <v>2.6856766127635455E-2</v>
          </cell>
          <cell r="ED61">
            <v>1.1644951212642487</v>
          </cell>
        </row>
        <row r="62">
          <cell r="BO62">
            <v>3.0599960795856567E-2</v>
          </cell>
          <cell r="BP62">
            <v>2.7128721403184088E-2</v>
          </cell>
          <cell r="BQ62">
            <v>3.3578119276456968E-3</v>
          </cell>
          <cell r="BR62">
            <v>2.6917940804430745E-3</v>
          </cell>
          <cell r="BS62">
            <v>6.6240329206479487E-2</v>
          </cell>
          <cell r="BT62">
            <v>5.8329386189174805E-2</v>
          </cell>
          <cell r="BU62">
            <v>1.6421840215046338E-2</v>
          </cell>
          <cell r="BV62">
            <v>6.8080556822084318E-2</v>
          </cell>
          <cell r="BW62">
            <v>-1.3823114015716145E-2</v>
          </cell>
          <cell r="BX62">
            <v>4.0951835418900233E-2</v>
          </cell>
          <cell r="BY62">
            <v>4.0951835418900233E-2</v>
          </cell>
          <cell r="BZ62">
            <v>1.5095379841268055</v>
          </cell>
          <cell r="CY62">
            <v>2.8303948850538718E-2</v>
          </cell>
          <cell r="CZ62">
            <v>2.4954480028485902E-2</v>
          </cell>
          <cell r="DA62">
            <v>1.6273891097097454E-2</v>
          </cell>
          <cell r="DB62">
            <v>0.13427457816345134</v>
          </cell>
          <cell r="DC62">
            <v>-8.4365618106479523E-2</v>
          </cell>
          <cell r="DD62">
            <v>0.10932009813496543</v>
          </cell>
          <cell r="DE62">
            <v>0.10932009813496543</v>
          </cell>
          <cell r="DF62">
            <v>4.3807804454420589</v>
          </cell>
          <cell r="DG62">
            <v>2.5792260602777808E-2</v>
          </cell>
          <cell r="DH62">
            <v>2.2230405951553022E-2</v>
          </cell>
          <cell r="DI62">
            <v>1.7247588564113972E-2</v>
          </cell>
          <cell r="DJ62">
            <v>4.8810725067070959E-2</v>
          </cell>
          <cell r="DK62">
            <v>-4.349913163964915E-3</v>
          </cell>
          <cell r="DL62">
            <v>2.6580319115517937E-2</v>
          </cell>
          <cell r="DM62">
            <v>2.6580319115517937E-2</v>
          </cell>
          <cell r="DN62">
            <v>1.1956740319292742</v>
          </cell>
          <cell r="DO62">
            <v>3.7801418661396989E-2</v>
          </cell>
          <cell r="DP62">
            <v>3.2861032183655069E-2</v>
          </cell>
          <cell r="DQ62">
            <v>1.7457315911919988E-2</v>
          </cell>
          <cell r="DR62">
            <v>6.1622116253535038E-2</v>
          </cell>
          <cell r="DS62">
            <v>4.0999481137750995E-3</v>
          </cell>
          <cell r="DT62">
            <v>2.8761084069879969E-2</v>
          </cell>
          <cell r="DU62">
            <v>2.8761084069879969E-2</v>
          </cell>
          <cell r="DV62">
            <v>0.87523373913329494</v>
          </cell>
          <cell r="DW62">
            <v>3.0502215068712746E-2</v>
          </cell>
          <cell r="DX62">
            <v>2.8468967449042357E-2</v>
          </cell>
          <cell r="DY62">
            <v>1.5961709258687343E-2</v>
          </cell>
          <cell r="DZ62">
            <v>5.1660793323974247E-2</v>
          </cell>
          <cell r="EA62">
            <v>5.2771415741104701E-3</v>
          </cell>
          <cell r="EB62">
            <v>2.3191825874931887E-2</v>
          </cell>
          <cell r="EC62">
            <v>2.319182587493189E-2</v>
          </cell>
          <cell r="ED62">
            <v>0.81463530127827033</v>
          </cell>
        </row>
        <row r="63">
          <cell r="BO63">
            <v>0.11550767918629745</v>
          </cell>
          <cell r="BP63">
            <v>0.10505280409554167</v>
          </cell>
          <cell r="BQ63">
            <v>3.0960936995241699E-2</v>
          </cell>
          <cell r="BR63">
            <v>2.3199147509557472E-2</v>
          </cell>
          <cell r="BS63">
            <v>0.24861231718143528</v>
          </cell>
          <cell r="BT63">
            <v>0.2319256925702663</v>
          </cell>
          <cell r="BU63">
            <v>5.1965601471035121E-2</v>
          </cell>
          <cell r="BV63">
            <v>0.23464161576453796</v>
          </cell>
          <cell r="BW63">
            <v>-2.453600757345463E-2</v>
          </cell>
          <cell r="BX63">
            <v>0.1295888116689963</v>
          </cell>
          <cell r="BY63">
            <v>0.1295888116689963</v>
          </cell>
          <cell r="BZ63">
            <v>1.2335588067800649</v>
          </cell>
          <cell r="CY63">
            <v>0.11470022486400479</v>
          </cell>
          <cell r="CZ63">
            <v>0.10340276491205726</v>
          </cell>
          <cell r="DA63">
            <v>3.3322216150268577E-2</v>
          </cell>
          <cell r="DB63">
            <v>0.32724523245023585</v>
          </cell>
          <cell r="DC63">
            <v>-0.12043970262612134</v>
          </cell>
          <cell r="DD63">
            <v>0.2238424675381786</v>
          </cell>
          <cell r="DE63">
            <v>0.2238424675381786</v>
          </cell>
          <cell r="DF63">
            <v>2.164762883551071</v>
          </cell>
          <cell r="DG63">
            <v>0.15341275527493489</v>
          </cell>
          <cell r="DH63">
            <v>0.13630843243927909</v>
          </cell>
          <cell r="DI63">
            <v>6.2070491811905007E-2</v>
          </cell>
          <cell r="DJ63">
            <v>0.2319654846633987</v>
          </cell>
          <cell r="DK63">
            <v>4.0651380215159488E-2</v>
          </cell>
          <cell r="DL63">
            <v>9.5657052224119604E-2</v>
          </cell>
          <cell r="DM63">
            <v>9.5657052224119604E-2</v>
          </cell>
          <cell r="DN63">
            <v>0.70176914598978801</v>
          </cell>
          <cell r="DO63">
            <v>0.10750536205443445</v>
          </cell>
          <cell r="DP63">
            <v>9.7974389515370158E-2</v>
          </cell>
          <cell r="DQ63">
            <v>6.7245042263229138E-2</v>
          </cell>
          <cell r="DR63">
            <v>0.20876119795565207</v>
          </cell>
          <cell r="DS63">
            <v>-1.2812418924911737E-2</v>
          </cell>
          <cell r="DT63">
            <v>0.11078680844028189</v>
          </cell>
          <cell r="DU63">
            <v>0.11078680844028191</v>
          </cell>
          <cell r="DV63">
            <v>1.1307731437602042</v>
          </cell>
          <cell r="DW63">
            <v>8.6412374551815621E-2</v>
          </cell>
          <cell r="DX63">
            <v>8.2525629515460164E-2</v>
          </cell>
          <cell r="DY63">
            <v>2.6780423874282613E-2</v>
          </cell>
          <cell r="DZ63">
            <v>0.12143668329318746</v>
          </cell>
          <cell r="EA63">
            <v>4.3614575737732857E-2</v>
          </cell>
          <cell r="EB63">
            <v>3.8911053777727307E-2</v>
          </cell>
          <cell r="EC63">
            <v>3.89110537777273E-2</v>
          </cell>
          <cell r="ED63">
            <v>0.47150265930946689</v>
          </cell>
        </row>
        <row r="64">
          <cell r="BO64">
            <v>0.18848990257987397</v>
          </cell>
          <cell r="BP64">
            <v>0.18821660700024739</v>
          </cell>
          <cell r="BQ64">
            <v>0.11409208937540929</v>
          </cell>
          <cell r="BR64">
            <v>9.7802962865692594E-2</v>
          </cell>
          <cell r="BS64">
            <v>0.3439529247466101</v>
          </cell>
          <cell r="BT64">
            <v>0.35952175836181433</v>
          </cell>
          <cell r="BU64">
            <v>5.1393194033570275E-2</v>
          </cell>
          <cell r="BV64">
            <v>0.31637798210521373</v>
          </cell>
          <cell r="BW64">
            <v>6.005523189528103E-2</v>
          </cell>
          <cell r="BX64">
            <v>0.12816137510496636</v>
          </cell>
          <cell r="BY64">
            <v>0.12816137510496634</v>
          </cell>
          <cell r="BZ64">
            <v>0.68092490427689989</v>
          </cell>
          <cell r="CY64">
            <v>0.18518703932805691</v>
          </cell>
          <cell r="CZ64">
            <v>0.18473062132441923</v>
          </cell>
          <cell r="DA64">
            <v>4.19807244492333E-2</v>
          </cell>
          <cell r="DB64">
            <v>0.46673674322759839</v>
          </cell>
          <cell r="DC64">
            <v>-9.7275500578759971E-2</v>
          </cell>
          <cell r="DD64">
            <v>0.2820061219031792</v>
          </cell>
          <cell r="DE64">
            <v>0.2820061219031792</v>
          </cell>
          <cell r="DF64">
            <v>1.5265802706738436</v>
          </cell>
          <cell r="DG64">
            <v>0.19248414590873569</v>
          </cell>
          <cell r="DH64">
            <v>0.18532580210080382</v>
          </cell>
          <cell r="DI64">
            <v>3.0696833231153207E-2</v>
          </cell>
          <cell r="DJ64">
            <v>0.23263279925503488</v>
          </cell>
          <cell r="DK64">
            <v>0.13801880494657276</v>
          </cell>
          <cell r="DL64">
            <v>4.7306997154231062E-2</v>
          </cell>
          <cell r="DM64">
            <v>4.7306997154231062E-2</v>
          </cell>
          <cell r="DN64">
            <v>0.25526395471095537</v>
          </cell>
          <cell r="DO64">
            <v>0.16113261014056179</v>
          </cell>
          <cell r="DP64">
            <v>0.1574429927138622</v>
          </cell>
          <cell r="DQ64">
            <v>4.423854641995318E-2</v>
          </cell>
          <cell r="DR64">
            <v>0.23032639352605644</v>
          </cell>
          <cell r="DS64">
            <v>8.4559591901667952E-2</v>
          </cell>
          <cell r="DT64">
            <v>7.2883400812194243E-2</v>
          </cell>
          <cell r="DU64">
            <v>7.2883400812194243E-2</v>
          </cell>
          <cell r="DV64">
            <v>0.46291930530470132</v>
          </cell>
          <cell r="DW64">
            <v>0.21515581494214175</v>
          </cell>
          <cell r="DX64">
            <v>0.22536701186190441</v>
          </cell>
          <cell r="DY64">
            <v>6.597139808054503E-2</v>
          </cell>
          <cell r="DZ64">
            <v>0.32122123099430072</v>
          </cell>
          <cell r="EA64">
            <v>0.12951279272950811</v>
          </cell>
          <cell r="EB64">
            <v>9.5854219132396321E-2</v>
          </cell>
          <cell r="EC64">
            <v>9.5854219132396307E-2</v>
          </cell>
          <cell r="ED64">
            <v>0.42532497698080057</v>
          </cell>
        </row>
        <row r="65">
          <cell r="BO65">
            <v>3.4565655931662345E-2</v>
          </cell>
          <cell r="BP65">
            <v>3.116280701984387E-2</v>
          </cell>
          <cell r="BQ65">
            <v>7.9466010220174098E-3</v>
          </cell>
          <cell r="BR65">
            <v>7.4692748602863878E-3</v>
          </cell>
          <cell r="BS65">
            <v>9.2700728056829482E-2</v>
          </cell>
          <cell r="BT65">
            <v>8.8507146924422811E-2</v>
          </cell>
          <cell r="BU65">
            <v>1.9254043386970874E-2</v>
          </cell>
          <cell r="BV65">
            <v>7.9177426916653693E-2</v>
          </cell>
          <cell r="BW65">
            <v>-1.6851812876965945E-2</v>
          </cell>
          <cell r="BX65">
            <v>4.8014619896809815E-2</v>
          </cell>
          <cell r="BY65">
            <v>4.8014619896809815E-2</v>
          </cell>
          <cell r="BZ65">
            <v>1.5407668463959308</v>
          </cell>
          <cell r="CY65">
            <v>4.2721130683899343E-2</v>
          </cell>
          <cell r="CZ65">
            <v>3.8444146132143142E-2</v>
          </cell>
          <cell r="DA65">
            <v>2.7293315723402899E-2</v>
          </cell>
          <cell r="DB65">
            <v>0.22178738810843743</v>
          </cell>
          <cell r="DC65">
            <v>-0.14489909584415114</v>
          </cell>
          <cell r="DD65">
            <v>0.18334324197629429</v>
          </cell>
          <cell r="DE65">
            <v>0.18334324197629429</v>
          </cell>
          <cell r="DF65">
            <v>4.7690808724452598</v>
          </cell>
          <cell r="DG65">
            <v>2.8415197763349106E-2</v>
          </cell>
          <cell r="DH65">
            <v>2.4400768971342763E-2</v>
          </cell>
          <cell r="DI65">
            <v>1.4940736218149947E-2</v>
          </cell>
          <cell r="DJ65">
            <v>4.7425989860800086E-2</v>
          </cell>
          <cell r="DK65">
            <v>1.3755480818854436E-3</v>
          </cell>
          <cell r="DL65">
            <v>2.3025220889457319E-2</v>
          </cell>
          <cell r="DM65">
            <v>2.3025220889457319E-2</v>
          </cell>
          <cell r="DN65">
            <v>0.94362685522325374</v>
          </cell>
          <cell r="DO65">
            <v>4.302707141263705E-2</v>
          </cell>
          <cell r="DP65">
            <v>3.9034472245241918E-2</v>
          </cell>
          <cell r="DQ65">
            <v>1.7099328698626161E-2</v>
          </cell>
          <cell r="DR65">
            <v>6.7205769180064337E-2</v>
          </cell>
          <cell r="DS65">
            <v>1.0863175310419502E-2</v>
          </cell>
          <cell r="DT65">
            <v>2.8171296934822416E-2</v>
          </cell>
          <cell r="DU65">
            <v>2.8171296934822419E-2</v>
          </cell>
          <cell r="DV65">
            <v>0.72170303104985212</v>
          </cell>
          <cell r="DW65">
            <v>2.4099223866763893E-2</v>
          </cell>
          <cell r="DX65">
            <v>2.2771840730647676E-2</v>
          </cell>
          <cell r="DY65">
            <v>1.0820508503629837E-2</v>
          </cell>
          <cell r="DZ65">
            <v>3.849367509232933E-2</v>
          </cell>
          <cell r="EA65">
            <v>7.0500063689660185E-3</v>
          </cell>
          <cell r="EB65">
            <v>1.5721834361681657E-2</v>
          </cell>
          <cell r="EC65">
            <v>1.5721834361681654E-2</v>
          </cell>
          <cell r="ED65">
            <v>0.69040682954199173</v>
          </cell>
        </row>
        <row r="66">
          <cell r="BO66">
            <v>8.7711748673497722E-2</v>
          </cell>
          <cell r="BP66">
            <v>7.8583267486839151E-2</v>
          </cell>
          <cell r="BQ66">
            <v>2.6144422212208081E-2</v>
          </cell>
          <cell r="BR66">
            <v>2.0495384347936355E-2</v>
          </cell>
          <cell r="BS66">
            <v>0.18686574762764538</v>
          </cell>
          <cell r="BT66">
            <v>0.19204338922397909</v>
          </cell>
          <cell r="BU66">
            <v>4.0953917775654006E-2</v>
          </cell>
          <cell r="BV66">
            <v>0.18071177918500408</v>
          </cell>
          <cell r="BW66">
            <v>-2.3545244211325783E-2</v>
          </cell>
          <cell r="BX66">
            <v>0.10212851169816493</v>
          </cell>
          <cell r="BY66">
            <v>0.10212851169816493</v>
          </cell>
          <cell r="BZ66">
            <v>1.2996215983926738</v>
          </cell>
          <cell r="CY66">
            <v>8.6453509321243821E-2</v>
          </cell>
          <cell r="CZ66">
            <v>7.6759893898838305E-2</v>
          </cell>
          <cell r="DA66">
            <v>4.4891198131720475E-2</v>
          </cell>
          <cell r="DB66">
            <v>0.37831716473685828</v>
          </cell>
          <cell r="DC66">
            <v>-0.22479737693918167</v>
          </cell>
          <cell r="DD66">
            <v>0.30155727083801998</v>
          </cell>
          <cell r="DE66">
            <v>0.30155727083801998</v>
          </cell>
          <cell r="DF66">
            <v>3.9285785261173189</v>
          </cell>
          <cell r="DG66">
            <v>8.0886923959329032E-2</v>
          </cell>
          <cell r="DH66">
            <v>6.979627471838383E-2</v>
          </cell>
          <cell r="DI66">
            <v>3.4466941782193845E-2</v>
          </cell>
          <cell r="DJ66">
            <v>0.12291339935880188</v>
          </cell>
          <cell r="DK66">
            <v>1.6679150077965769E-2</v>
          </cell>
          <cell r="DL66">
            <v>5.3117124640418061E-2</v>
          </cell>
          <cell r="DM66">
            <v>5.3117124640418054E-2</v>
          </cell>
          <cell r="DN66">
            <v>0.76103094118900572</v>
          </cell>
          <cell r="DO66">
            <v>0.10184415920267563</v>
          </cell>
          <cell r="DP66">
            <v>9.0740616241367617E-2</v>
          </cell>
          <cell r="DQ66">
            <v>4.4757015076921598E-2</v>
          </cell>
          <cell r="DR66">
            <v>0.16447819880211376</v>
          </cell>
          <cell r="DS66">
            <v>1.7003033680621477E-2</v>
          </cell>
          <cell r="DT66">
            <v>7.373758256074614E-2</v>
          </cell>
          <cell r="DU66">
            <v>7.373758256074614E-2</v>
          </cell>
          <cell r="DV66">
            <v>0.81261937173322851</v>
          </cell>
          <cell r="DW66">
            <v>8.1662402210742502E-2</v>
          </cell>
          <cell r="DX66">
            <v>7.7036285088766976E-2</v>
          </cell>
          <cell r="DY66">
            <v>4.4245132220001183E-2</v>
          </cell>
          <cell r="DZ66">
            <v>0.14132297178562719</v>
          </cell>
          <cell r="EA66">
            <v>1.2749598391906772E-2</v>
          </cell>
          <cell r="EB66">
            <v>6.4286686696860204E-2</v>
          </cell>
          <cell r="EC66">
            <v>6.4286686696860218E-2</v>
          </cell>
          <cell r="ED66">
            <v>0.83449879005437866</v>
          </cell>
        </row>
        <row r="67">
          <cell r="BO67">
            <v>3.7028338594589288E-2</v>
          </cell>
          <cell r="BP67">
            <v>3.3702809291309907E-2</v>
          </cell>
          <cell r="BQ67">
            <v>4.5934715928702269E-3</v>
          </cell>
          <cell r="BR67">
            <v>3.8438995996468712E-3</v>
          </cell>
          <cell r="BS67">
            <v>6.2797935724377835E-2</v>
          </cell>
          <cell r="BT67">
            <v>5.3151981953915309E-2</v>
          </cell>
          <cell r="BU67">
            <v>1.2573852614341692E-2</v>
          </cell>
          <cell r="BV67">
            <v>6.5058755768747756E-2</v>
          </cell>
          <cell r="BW67">
            <v>2.3468628138720651E-3</v>
          </cell>
          <cell r="BX67">
            <v>3.1355946477437842E-2</v>
          </cell>
          <cell r="BY67">
            <v>3.1355946477437849E-2</v>
          </cell>
          <cell r="BZ67">
            <v>0.93036595870727057</v>
          </cell>
          <cell r="CY67">
            <v>4.5153572490980412E-2</v>
          </cell>
          <cell r="CZ67">
            <v>4.0761111684556775E-2</v>
          </cell>
          <cell r="DA67">
            <v>8.2259681245343899E-3</v>
          </cell>
          <cell r="DB67">
            <v>9.6019171190041983E-2</v>
          </cell>
          <cell r="DC67">
            <v>-1.4496947820928432E-2</v>
          </cell>
          <cell r="DD67">
            <v>5.5258059505485208E-2</v>
          </cell>
          <cell r="DE67">
            <v>5.5258059505485208E-2</v>
          </cell>
          <cell r="DF67">
            <v>1.3556563406100848</v>
          </cell>
          <cell r="DG67">
            <v>2.7608595563574159E-2</v>
          </cell>
          <cell r="DH67">
            <v>2.4533486504979336E-2</v>
          </cell>
          <cell r="DI67">
            <v>1.3278152844943063E-2</v>
          </cell>
          <cell r="DJ67">
            <v>4.4996494337711676E-2</v>
          </cell>
          <cell r="DK67">
            <v>4.0704786722469931E-3</v>
          </cell>
          <cell r="DL67">
            <v>2.0463007832732343E-2</v>
          </cell>
          <cell r="DM67">
            <v>2.046300783273234E-2</v>
          </cell>
          <cell r="DN67">
            <v>0.83408478564916366</v>
          </cell>
          <cell r="DO67">
            <v>4.27898996482554E-2</v>
          </cell>
          <cell r="DP67">
            <v>3.8437148913893354E-2</v>
          </cell>
          <cell r="DQ67">
            <v>9.7958316288423997E-3</v>
          </cell>
          <cell r="DR67">
            <v>5.4575869117676354E-2</v>
          </cell>
          <cell r="DS67">
            <v>2.2298428710110358E-2</v>
          </cell>
          <cell r="DT67">
            <v>1.6138720203782996E-2</v>
          </cell>
          <cell r="DU67">
            <v>1.6138720203783E-2</v>
          </cell>
          <cell r="DV67">
            <v>0.41987297861079276</v>
          </cell>
          <cell r="DW67">
            <v>3.2561286675547141E-2</v>
          </cell>
          <cell r="DX67">
            <v>3.1079490061810152E-2</v>
          </cell>
          <cell r="DY67">
            <v>1.3180506524797617E-2</v>
          </cell>
          <cell r="DZ67">
            <v>5.0230322050567253E-2</v>
          </cell>
          <cell r="EA67">
            <v>1.1928658073053055E-2</v>
          </cell>
          <cell r="EB67">
            <v>1.9150831988757097E-2</v>
          </cell>
          <cell r="EC67">
            <v>1.9150831988757097E-2</v>
          </cell>
          <cell r="ED67">
            <v>0.61618874539673518</v>
          </cell>
        </row>
        <row r="68">
          <cell r="BO68">
            <v>1.795995231013528E-2</v>
          </cell>
          <cell r="BP68">
            <v>1.8236017742958743E-2</v>
          </cell>
          <cell r="BQ68">
            <v>0</v>
          </cell>
          <cell r="BR68">
            <v>0</v>
          </cell>
          <cell r="BS68">
            <v>6.7889185149782399E-2</v>
          </cell>
          <cell r="BT68">
            <v>6.4179741168242502E-2</v>
          </cell>
          <cell r="BU68">
            <v>2.0053285928806609E-2</v>
          </cell>
          <cell r="BV68">
            <v>6.8243742468729912E-2</v>
          </cell>
          <cell r="BW68">
            <v>-3.1771706982812419E-2</v>
          </cell>
          <cell r="BX68">
            <v>5.0007724725771162E-2</v>
          </cell>
          <cell r="BY68">
            <v>5.0007724725771169E-2</v>
          </cell>
          <cell r="BZ68">
            <v>2.7422502780290428</v>
          </cell>
          <cell r="CY68">
            <v>1.7817530238819566E-2</v>
          </cell>
          <cell r="CZ68">
            <v>1.8245329316393975E-2</v>
          </cell>
          <cell r="DA68">
            <v>2.3601744940292196E-2</v>
          </cell>
          <cell r="DB68">
            <v>0.17679039131999499</v>
          </cell>
          <cell r="DC68">
            <v>-0.14029973268720705</v>
          </cell>
          <cell r="DD68">
            <v>0.15854506200360102</v>
          </cell>
          <cell r="DE68">
            <v>0.15854506200360102</v>
          </cell>
          <cell r="DF68">
            <v>8.6896245748298746</v>
          </cell>
          <cell r="DG68">
            <v>1.1882274473728551E-2</v>
          </cell>
          <cell r="DH68">
            <v>1.170501994198787E-2</v>
          </cell>
          <cell r="DI68">
            <v>1.2244100380188737E-2</v>
          </cell>
          <cell r="DJ68">
            <v>3.0574445901336175E-2</v>
          </cell>
          <cell r="DK68">
            <v>-7.1644060173604342E-3</v>
          </cell>
          <cell r="DL68">
            <v>1.8869425959348304E-2</v>
          </cell>
          <cell r="DM68">
            <v>1.8869425959348304E-2</v>
          </cell>
          <cell r="DN68">
            <v>1.6120797788357888</v>
          </cell>
          <cell r="DO68">
            <v>2.6235139853527517E-2</v>
          </cell>
          <cell r="DP68">
            <v>2.5695215071258576E-2</v>
          </cell>
          <cell r="DQ68">
            <v>2.0883585133175526E-2</v>
          </cell>
          <cell r="DR68">
            <v>6.0101108321184746E-2</v>
          </cell>
          <cell r="DS68">
            <v>-8.7106781786675941E-3</v>
          </cell>
          <cell r="DT68">
            <v>3.440589324992617E-2</v>
          </cell>
          <cell r="DU68">
            <v>3.440589324992617E-2</v>
          </cell>
          <cell r="DV68">
            <v>1.3390000104887598</v>
          </cell>
          <cell r="DW68">
            <v>1.5904864674465488E-2</v>
          </cell>
          <cell r="DX68">
            <v>1.7298506642194546E-2</v>
          </cell>
          <cell r="DY68">
            <v>2.2900999983348366E-2</v>
          </cell>
          <cell r="DZ68">
            <v>5.0572888186675276E-2</v>
          </cell>
          <cell r="EA68">
            <v>-1.5975874902286184E-2</v>
          </cell>
          <cell r="EB68">
            <v>3.327438154448073E-2</v>
          </cell>
          <cell r="EC68">
            <v>3.327438154448073E-2</v>
          </cell>
          <cell r="ED68">
            <v>1.9235406982078906</v>
          </cell>
        </row>
        <row r="69">
          <cell r="BO69">
            <v>6.731569507272917E-3</v>
          </cell>
          <cell r="BP69">
            <v>6.1435306776728123E-3</v>
          </cell>
          <cell r="BQ69">
            <v>0</v>
          </cell>
          <cell r="BR69">
            <v>0</v>
          </cell>
          <cell r="BS69">
            <v>4.2528266154292671E-2</v>
          </cell>
          <cell r="BT69">
            <v>4.0317391580352829E-2</v>
          </cell>
          <cell r="BU69">
            <v>9.1532657561963875E-3</v>
          </cell>
          <cell r="BV69">
            <v>2.8969415467963475E-2</v>
          </cell>
          <cell r="BW69">
            <v>-1.6682354112617852E-2</v>
          </cell>
          <cell r="BX69">
            <v>2.2825884790290664E-2</v>
          </cell>
          <cell r="BY69">
            <v>2.2825884790290664E-2</v>
          </cell>
          <cell r="BZ69">
            <v>3.7154343304975854</v>
          </cell>
          <cell r="CY69">
            <v>6.0730008378084123E-3</v>
          </cell>
          <cell r="CZ69">
            <v>5.5158641533063378E-3</v>
          </cell>
          <cell r="DA69">
            <v>6.8144370950164032E-3</v>
          </cell>
          <cell r="DB69">
            <v>5.1291943611931262E-2</v>
          </cell>
          <cell r="DC69">
            <v>-4.0260215305318592E-2</v>
          </cell>
          <cell r="DD69">
            <v>4.5776079458624927E-2</v>
          </cell>
          <cell r="DE69">
            <v>4.5776079458624927E-2</v>
          </cell>
          <cell r="DF69">
            <v>8.2989860131319002</v>
          </cell>
          <cell r="DG69">
            <v>8.0800405225724958E-3</v>
          </cell>
          <cell r="DH69">
            <v>7.1501258982362009E-3</v>
          </cell>
          <cell r="DI69">
            <v>1.0651297336606497E-2</v>
          </cell>
          <cell r="DJ69">
            <v>2.3564877511127014E-2</v>
          </cell>
          <cell r="DK69">
            <v>-9.2646257146546118E-3</v>
          </cell>
          <cell r="DL69">
            <v>1.6414751612890813E-2</v>
          </cell>
          <cell r="DM69">
            <v>1.6414751612890813E-2</v>
          </cell>
          <cell r="DN69">
            <v>2.2957290328188513</v>
          </cell>
          <cell r="DO69">
            <v>3.1121151454676674E-3</v>
          </cell>
          <cell r="DP69">
            <v>2.7274622300487066E-3</v>
          </cell>
          <cell r="DQ69">
            <v>3.2107509904386621E-3</v>
          </cell>
          <cell r="DR69">
            <v>8.0172031976394401E-3</v>
          </cell>
          <cell r="DS69">
            <v>-2.562278737542026E-3</v>
          </cell>
          <cell r="DT69">
            <v>5.2897409675907326E-3</v>
          </cell>
          <cell r="DU69">
            <v>5.2897409675907326E-3</v>
          </cell>
          <cell r="DV69">
            <v>1.939436927600009</v>
          </cell>
          <cell r="DW69">
            <v>9.6611215232430894E-3</v>
          </cell>
          <cell r="DX69">
            <v>9.1806704291000074E-3</v>
          </cell>
          <cell r="DY69">
            <v>1.3242106542764677E-2</v>
          </cell>
          <cell r="DZ69">
            <v>2.8421005168936673E-2</v>
          </cell>
          <cell r="EA69">
            <v>-1.0059664310736658E-2</v>
          </cell>
          <cell r="EB69">
            <v>1.9240334739836665E-2</v>
          </cell>
          <cell r="EC69">
            <v>1.9240334739836665E-2</v>
          </cell>
          <cell r="ED69">
            <v>2.095743975173153</v>
          </cell>
        </row>
        <row r="70">
          <cell r="BO70">
            <v>0.12672354755957518</v>
          </cell>
          <cell r="BP70">
            <v>6.2152703558290147E-2</v>
          </cell>
          <cell r="BQ70">
            <v>7.3371958214066391E-2</v>
          </cell>
          <cell r="BR70">
            <v>3.5976173520533311E-2</v>
          </cell>
          <cell r="BS70">
            <v>0.22586103130713236</v>
          </cell>
          <cell r="BT70">
            <v>0.11095612570054575</v>
          </cell>
          <cell r="BU70">
            <v>2.1351727940805695E-2</v>
          </cell>
          <cell r="BV70">
            <v>0.11539840788196609</v>
          </cell>
          <cell r="BW70">
            <v>8.9069992346142088E-3</v>
          </cell>
          <cell r="BX70">
            <v>5.3245704323675938E-2</v>
          </cell>
          <cell r="BY70">
            <v>5.3245704323675938E-2</v>
          </cell>
          <cell r="BZ70">
            <v>0.85669168475896229</v>
          </cell>
          <cell r="CY70">
            <v>0.12693970539019128</v>
          </cell>
          <cell r="CZ70">
            <v>6.2253775219535505E-2</v>
          </cell>
          <cell r="DA70">
            <v>2.302866896451675E-2</v>
          </cell>
          <cell r="DB70">
            <v>0.21694919109138033</v>
          </cell>
          <cell r="DC70">
            <v>-9.2441640652309309E-2</v>
          </cell>
          <cell r="DD70">
            <v>0.15469541587184482</v>
          </cell>
          <cell r="DE70">
            <v>0.15469541587184482</v>
          </cell>
          <cell r="DF70">
            <v>2.4849162211659852</v>
          </cell>
          <cell r="DG70">
            <v>0.10509414303805636</v>
          </cell>
          <cell r="DH70">
            <v>5.1513162559565395E-2</v>
          </cell>
          <cell r="DI70">
            <v>8.140934374325514E-3</v>
          </cell>
          <cell r="DJ70">
            <v>6.4059185023151319E-2</v>
          </cell>
          <cell r="DK70">
            <v>3.8967140095979472E-2</v>
          </cell>
          <cell r="DL70">
            <v>1.2546022463585922E-2</v>
          </cell>
          <cell r="DM70">
            <v>1.2546022463585924E-2</v>
          </cell>
          <cell r="DN70">
            <v>0.24354983930716312</v>
          </cell>
          <cell r="DO70">
            <v>0.13743340599162612</v>
          </cell>
          <cell r="DP70">
            <v>6.7400888318801963E-2</v>
          </cell>
          <cell r="DQ70">
            <v>1.9284337440078139E-2</v>
          </cell>
          <cell r="DR70">
            <v>9.9172006693724071E-2</v>
          </cell>
          <cell r="DS70">
            <v>3.5629769943879855E-2</v>
          </cell>
          <cell r="DT70">
            <v>3.1771118374922108E-2</v>
          </cell>
          <cell r="DU70">
            <v>3.1771118374922108E-2</v>
          </cell>
          <cell r="DV70">
            <v>0.47137536562792343</v>
          </cell>
          <cell r="DW70">
            <v>0.13742693581842688</v>
          </cell>
          <cell r="DX70">
            <v>6.7442988135257717E-2</v>
          </cell>
          <cell r="DY70">
            <v>2.9285538869876421E-2</v>
          </cell>
          <cell r="DZ70">
            <v>0.10999388961556561</v>
          </cell>
          <cell r="EA70">
            <v>2.4892086654949831E-2</v>
          </cell>
          <cell r="EB70">
            <v>4.2550901480307886E-2</v>
          </cell>
          <cell r="EC70">
            <v>4.2550901480307893E-2</v>
          </cell>
          <cell r="ED70">
            <v>0.63091661055959669</v>
          </cell>
        </row>
        <row r="71">
          <cell r="BO71">
            <v>1</v>
          </cell>
          <cell r="BP71">
            <v>0.99999777466597095</v>
          </cell>
          <cell r="BQ71">
            <v>0.99999999999999956</v>
          </cell>
          <cell r="BR71">
            <v>0.99963951949722007</v>
          </cell>
          <cell r="BS71">
            <v>1.0000000000000004</v>
          </cell>
          <cell r="BT71">
            <v>1.0003249917636725</v>
          </cell>
          <cell r="BU71">
            <v>8.7289838130854755E-5</v>
          </cell>
          <cell r="BV71">
            <v>1.0002154530161478</v>
          </cell>
          <cell r="BW71">
            <v>0.99978009631579423</v>
          </cell>
          <cell r="BX71">
            <v>2.1767835017673251E-4</v>
          </cell>
          <cell r="BY71">
            <v>2.1767835017677539E-4</v>
          </cell>
          <cell r="BZ71">
            <v>2.1767883458489339E-4</v>
          </cell>
          <cell r="CY71">
            <v>1</v>
          </cell>
          <cell r="DA71">
            <v>2.2983800174481568E-16</v>
          </cell>
          <cell r="DB71">
            <v>1.0000000000000016</v>
          </cell>
          <cell r="DC71">
            <v>0.99999999999999845</v>
          </cell>
          <cell r="DD71">
            <v>1.5439400912771845E-15</v>
          </cell>
          <cell r="DE71">
            <v>1.5543122344752192E-15</v>
          </cell>
          <cell r="DF71">
            <v>1.5543122344752192E-15</v>
          </cell>
          <cell r="DG71">
            <v>1</v>
          </cell>
          <cell r="DH71">
            <v>1</v>
          </cell>
          <cell r="DI71">
            <v>1.7803175061665248E-16</v>
          </cell>
          <cell r="DJ71">
            <v>1.0000000000000002</v>
          </cell>
          <cell r="DK71">
            <v>0.99999999999999978</v>
          </cell>
          <cell r="DL71">
            <v>2.7436535411859334E-16</v>
          </cell>
          <cell r="DM71">
            <v>2.2204460492503131E-16</v>
          </cell>
          <cell r="DN71">
            <v>2.2204460492503131E-16</v>
          </cell>
          <cell r="DO71">
            <v>1</v>
          </cell>
          <cell r="DP71">
            <v>1</v>
          </cell>
          <cell r="DQ71">
            <v>2.1396753516965273E-16</v>
          </cell>
          <cell r="DR71">
            <v>1.0000000000000004</v>
          </cell>
          <cell r="DS71">
            <v>0.99999999999999967</v>
          </cell>
          <cell r="DT71">
            <v>3.5251342751020644E-16</v>
          </cell>
          <cell r="DU71">
            <v>3.8857805861880479E-16</v>
          </cell>
          <cell r="DV71">
            <v>3.8857805861880479E-16</v>
          </cell>
          <cell r="DW71">
            <v>1</v>
          </cell>
          <cell r="DX71">
            <v>0.99999109866388447</v>
          </cell>
          <cell r="DY71">
            <v>1.8350927900260546E-4</v>
          </cell>
          <cell r="DZ71">
            <v>1.0002577314646759</v>
          </cell>
          <cell r="EA71">
            <v>0.99972446586309305</v>
          </cell>
          <cell r="EB71">
            <v>2.6663280079145592E-4</v>
          </cell>
          <cell r="EC71">
            <v>2.6663280079142204E-4</v>
          </cell>
          <cell r="ED71">
            <v>2.6663517420072783E-4</v>
          </cell>
        </row>
      </sheetData>
      <sheetData sheetId="5">
        <row r="2">
          <cell r="A2"/>
          <cell r="B2"/>
        </row>
        <row r="3">
          <cell r="A3"/>
          <cell r="B3" t="str">
            <v>Densité échantillon secondaire</v>
          </cell>
        </row>
        <row r="4">
          <cell r="A4"/>
          <cell r="B4" t="str">
            <v>Humidité globale</v>
          </cell>
        </row>
        <row r="5">
          <cell r="A5"/>
          <cell r="B5"/>
        </row>
        <row r="6">
          <cell r="A6" t="str">
            <v>Catégories</v>
          </cell>
          <cell r="B6" t="str">
            <v>Sous-catégories</v>
          </cell>
        </row>
        <row r="7">
          <cell r="A7" t="str">
            <v>Déchets putrescibles</v>
          </cell>
          <cell r="B7" t="str">
            <v>Déchets alimentaires</v>
          </cell>
        </row>
        <row r="8">
          <cell r="A8"/>
          <cell r="B8" t="str">
            <v>Produits alimentaires non consommés</v>
          </cell>
        </row>
        <row r="9">
          <cell r="A9"/>
          <cell r="B9" t="str">
            <v>Autres putrescibles</v>
          </cell>
        </row>
        <row r="10">
          <cell r="A10"/>
          <cell r="B10" t="str">
            <v>Déchets de jardins ligneux</v>
          </cell>
        </row>
        <row r="11">
          <cell r="A11"/>
          <cell r="B11" t="str">
            <v>Déchets de jardins non ligneux</v>
          </cell>
        </row>
        <row r="12">
          <cell r="A12" t="str">
            <v>Papiers</v>
          </cell>
          <cell r="B12" t="str">
            <v>Emballages papier</v>
          </cell>
        </row>
        <row r="13">
          <cell r="A13"/>
          <cell r="B13" t="str">
            <v>Journaux, magazines et revues</v>
          </cell>
        </row>
        <row r="14">
          <cell r="A14"/>
          <cell r="B14" t="str">
            <v>Imprimés publicitaires</v>
          </cell>
        </row>
        <row r="15">
          <cell r="A15"/>
          <cell r="B15" t="str">
            <v>Papiers bureautiques</v>
          </cell>
        </row>
        <row r="16">
          <cell r="A16"/>
          <cell r="B16" t="str">
            <v xml:space="preserve">Autres papiers </v>
          </cell>
        </row>
        <row r="17">
          <cell r="A17" t="str">
            <v>Cartons</v>
          </cell>
          <cell r="B17" t="str">
            <v>Emballages cartons plats</v>
          </cell>
        </row>
        <row r="18">
          <cell r="A18"/>
          <cell r="B18" t="str">
            <v>Emballages cartons ondulés</v>
          </cell>
        </row>
        <row r="19">
          <cell r="A19"/>
          <cell r="B19" t="str">
            <v>Autres cartons</v>
          </cell>
        </row>
        <row r="20">
          <cell r="A20" t="str">
            <v>Complexes/ Composites</v>
          </cell>
          <cell r="B20" t="str">
            <v>Composites ELA (Tetrapack)</v>
          </cell>
        </row>
        <row r="21">
          <cell r="A21"/>
          <cell r="B21" t="str">
            <v>Autres emballages composites</v>
          </cell>
        </row>
        <row r="22">
          <cell r="A22"/>
          <cell r="B22" t="str">
            <v>Petits Appareils Electroménagers (PAM)</v>
          </cell>
        </row>
        <row r="23">
          <cell r="B23" t="str">
            <v>cable electriques</v>
          </cell>
        </row>
        <row r="24">
          <cell r="A24" t="str">
            <v>Textiles</v>
          </cell>
          <cell r="B24" t="str">
            <v xml:space="preserve">Textiles </v>
          </cell>
        </row>
        <row r="25">
          <cell r="A25" t="str">
            <v>Textiles sanitaires</v>
          </cell>
          <cell r="B25" t="str">
            <v>Textiles sanitaires fraction hygiénique</v>
          </cell>
        </row>
        <row r="26">
          <cell r="A26"/>
          <cell r="B26" t="str">
            <v>Textiles sanitaires fraction papiers souillés</v>
          </cell>
        </row>
        <row r="27">
          <cell r="A27" t="str">
            <v>Plastiques</v>
          </cell>
          <cell r="B27" t="str">
            <v>Films polyoléfines (PE et PP)</v>
          </cell>
        </row>
        <row r="28">
          <cell r="A28"/>
          <cell r="B28" t="str">
            <v xml:space="preserve">Bouteilles et flacons en PET </v>
          </cell>
        </row>
        <row r="29">
          <cell r="A29"/>
          <cell r="B29" t="str">
            <v>Bouteilles et flacons en polyoléfine (PEHD)</v>
          </cell>
        </row>
        <row r="30">
          <cell r="A30"/>
          <cell r="B30" t="str">
            <v>Autres emballages plastiques</v>
          </cell>
        </row>
        <row r="31">
          <cell r="A31"/>
          <cell r="B31" t="str">
            <v>Autres plastiques</v>
          </cell>
        </row>
        <row r="32">
          <cell r="A32" t="str">
            <v>Combustibles non classés</v>
          </cell>
          <cell r="B32" t="str">
            <v>Combustibles non classés</v>
          </cell>
        </row>
        <row r="33">
          <cell r="A33" t="str">
            <v>Verre</v>
          </cell>
          <cell r="B33" t="str">
            <v>Emballages en verre incolores et de couleur</v>
          </cell>
        </row>
        <row r="34">
          <cell r="A34"/>
          <cell r="B34" t="str">
            <v>Autres déchets en verre</v>
          </cell>
        </row>
        <row r="35">
          <cell r="A35" t="str">
            <v>Métaux</v>
          </cell>
          <cell r="B35" t="str">
            <v>Emballages métaux ferreux hors aérosols</v>
          </cell>
        </row>
        <row r="36">
          <cell r="A36"/>
          <cell r="B36" t="str">
            <v>Emballages aluminium hors aérosols</v>
          </cell>
        </row>
        <row r="37">
          <cell r="A37"/>
          <cell r="B37" t="str">
            <v>Aérosols ferreux non dangereux</v>
          </cell>
        </row>
        <row r="38">
          <cell r="A38"/>
          <cell r="B38" t="str">
            <v>Aérosols aluminium non dangereux</v>
          </cell>
        </row>
        <row r="39">
          <cell r="A39"/>
          <cell r="B39" t="str">
            <v>Autres métaux ferreux</v>
          </cell>
        </row>
        <row r="40">
          <cell r="A40"/>
          <cell r="B40" t="str">
            <v xml:space="preserve">Autres métaux </v>
          </cell>
        </row>
        <row r="41">
          <cell r="A41" t="str">
            <v>Incombustibles non classés</v>
          </cell>
          <cell r="B41" t="str">
            <v xml:space="preserve">Emballages incombustibles </v>
          </cell>
        </row>
        <row r="42">
          <cell r="A42" t="str">
            <v>Déchets ménagers spéciaux</v>
          </cell>
          <cell r="B42" t="str">
            <v>Produits diffus spécifiques</v>
          </cell>
        </row>
        <row r="43">
          <cell r="A43">
            <v>0</v>
          </cell>
          <cell r="B43" t="str">
            <v>Tubes fluorescents et ampoules basse consommation</v>
          </cell>
        </row>
        <row r="44">
          <cell r="A44">
            <v>0</v>
          </cell>
          <cell r="B44" t="str">
            <v>Aérosols dangereux</v>
          </cell>
        </row>
        <row r="45">
          <cell r="A45">
            <v>0</v>
          </cell>
          <cell r="B45" t="str">
            <v>Piles et accumulateurs</v>
          </cell>
        </row>
        <row r="46">
          <cell r="A46">
            <v>0</v>
          </cell>
          <cell r="B46" t="str">
            <v>Déchets d'activités de soins perforants</v>
          </cell>
        </row>
        <row r="47">
          <cell r="A47">
            <v>0</v>
          </cell>
          <cell r="B47" t="str">
            <v>Huiles minérales</v>
          </cell>
        </row>
        <row r="48">
          <cell r="A48">
            <v>0</v>
          </cell>
          <cell r="B48" t="str">
            <v>Cartouche d'impression</v>
          </cell>
        </row>
        <row r="49">
          <cell r="A49">
            <v>0</v>
          </cell>
          <cell r="B49" t="str">
            <v>Bouteille de gaz</v>
          </cell>
        </row>
        <row r="50">
          <cell r="A50">
            <v>0</v>
          </cell>
          <cell r="B50" t="str">
            <v>Médicaments non utilisés</v>
          </cell>
        </row>
        <row r="51">
          <cell r="A51">
            <v>0</v>
          </cell>
          <cell r="B51" t="str">
            <v>Autres déchets ménagers spéciaux</v>
          </cell>
        </row>
        <row r="52">
          <cell r="A52" t="str">
            <v>Eléments fins &lt; 20 mm</v>
          </cell>
          <cell r="B52">
            <v>0</v>
          </cell>
        </row>
        <row r="53">
          <cell r="A53" t="str">
            <v>Total</v>
          </cell>
          <cell r="B53">
            <v>0</v>
          </cell>
        </row>
        <row r="57">
          <cell r="A57"/>
          <cell r="B57"/>
          <cell r="D57" t="str">
            <v>Syctom 2015</v>
          </cell>
        </row>
        <row r="58">
          <cell r="A58"/>
        </row>
        <row r="59">
          <cell r="A59"/>
          <cell r="B59" t="str">
            <v>MODECOM 2007</v>
          </cell>
          <cell r="C59" t="str">
            <v>Syctom 2012</v>
          </cell>
        </row>
        <row r="60">
          <cell r="A60" t="str">
            <v>Déchets Putrescibles</v>
          </cell>
          <cell r="B60">
            <v>0.30930000000000002</v>
          </cell>
          <cell r="E60">
            <v>0.22840848821610951</v>
          </cell>
          <cell r="M60">
            <v>0.26227735231557486</v>
          </cell>
        </row>
        <row r="61">
          <cell r="A61" t="str">
            <v>Papiers</v>
          </cell>
          <cell r="B61">
            <v>0.1033</v>
          </cell>
          <cell r="E61">
            <v>0.12145530391085523</v>
          </cell>
          <cell r="M61">
            <v>0.14436591017589953</v>
          </cell>
        </row>
        <row r="62">
          <cell r="A62" t="str">
            <v>Cartons</v>
          </cell>
          <cell r="B62">
            <v>5.6899999999999999E-2</v>
          </cell>
          <cell r="E62">
            <v>7.7724286177371621E-2</v>
          </cell>
          <cell r="M62">
            <v>5.344390461516995E-2</v>
          </cell>
        </row>
        <row r="63">
          <cell r="A63" t="str">
            <v>Composites</v>
          </cell>
          <cell r="B63">
            <v>1.6899999999999998E-2</v>
          </cell>
          <cell r="E63">
            <v>2.2030428085746928E-2</v>
          </cell>
          <cell r="M63">
            <v>3.6112038895837847E-2</v>
          </cell>
        </row>
        <row r="64">
          <cell r="A64" t="str">
            <v xml:space="preserve">Textiles </v>
          </cell>
          <cell r="B64">
            <v>2.3199999999999998E-2</v>
          </cell>
          <cell r="E64">
            <v>2.7128721403184088E-2</v>
          </cell>
          <cell r="M64">
            <v>4.0951835418900233E-2</v>
          </cell>
        </row>
        <row r="65">
          <cell r="A65" t="str">
            <v>Textiles sanitaires</v>
          </cell>
          <cell r="B65">
            <v>0.105</v>
          </cell>
          <cell r="E65">
            <v>0.10505280409554167</v>
          </cell>
          <cell r="M65">
            <v>0.1295888116689963</v>
          </cell>
        </row>
        <row r="66">
          <cell r="A66" t="str">
            <v>Plastiques</v>
          </cell>
          <cell r="B66">
            <v>0.1143</v>
          </cell>
          <cell r="E66">
            <v>0.18821660700024739</v>
          </cell>
          <cell r="M66">
            <v>0.12816137510496636</v>
          </cell>
        </row>
        <row r="67">
          <cell r="A67" t="str">
            <v>Combustibles NC</v>
          </cell>
          <cell r="B67">
            <v>2.4400000000000002E-2</v>
          </cell>
          <cell r="E67">
            <v>3.116280701984387E-2</v>
          </cell>
          <cell r="M67">
            <v>4.8014619896809815E-2</v>
          </cell>
        </row>
        <row r="68">
          <cell r="A68" t="str">
            <v>Verre</v>
          </cell>
          <cell r="B68">
            <v>5.7500000000000002E-2</v>
          </cell>
          <cell r="E68">
            <v>7.8583267486839151E-2</v>
          </cell>
          <cell r="M68">
            <v>0.10212851169816493</v>
          </cell>
        </row>
        <row r="69">
          <cell r="A69" t="str">
            <v>Métaux</v>
          </cell>
          <cell r="B69">
            <v>2.87E-2</v>
          </cell>
          <cell r="E69">
            <v>3.3702809291309907E-2</v>
          </cell>
          <cell r="M69">
            <v>3.1355946477437842E-2</v>
          </cell>
        </row>
        <row r="70">
          <cell r="A70" t="str">
            <v>Incombustibles NC</v>
          </cell>
          <cell r="B70">
            <v>2.5700000000000001E-2</v>
          </cell>
          <cell r="E70">
            <v>1.8236017742958743E-2</v>
          </cell>
          <cell r="M70">
            <v>5.0007724725771162E-2</v>
          </cell>
        </row>
        <row r="71">
          <cell r="A71" t="str">
            <v>Déchets ménagers spéciaux</v>
          </cell>
          <cell r="B71">
            <v>8.0999999999999996E-3</v>
          </cell>
          <cell r="E71">
            <v>6.1435306776728123E-3</v>
          </cell>
          <cell r="M71">
            <v>2.2825884790290664E-2</v>
          </cell>
        </row>
        <row r="72">
          <cell r="A72" t="str">
            <v>Eléments fins &lt; 20 mm</v>
          </cell>
          <cell r="B72">
            <v>0.12670000000000001</v>
          </cell>
          <cell r="E72">
            <v>6.2152703558290147E-2</v>
          </cell>
          <cell r="M72">
            <v>5.3245704323675938E-2</v>
          </cell>
        </row>
        <row r="73">
          <cell r="A73"/>
          <cell r="B73">
            <v>1</v>
          </cell>
        </row>
        <row r="76">
          <cell r="P76" t="str">
            <v>Syctom 2013</v>
          </cell>
        </row>
        <row r="77">
          <cell r="A77" t="str">
            <v>Déchets Putrescibles</v>
          </cell>
          <cell r="C77">
            <v>0.22384786221749597</v>
          </cell>
          <cell r="D77">
            <v>0.21745421840266946</v>
          </cell>
          <cell r="E77">
            <v>0.22611376396934094</v>
          </cell>
          <cell r="F77">
            <v>0.22840848821610951</v>
          </cell>
          <cell r="O77">
            <v>0.22384786221749597</v>
          </cell>
          <cell r="P77">
            <v>0.21745421840266946</v>
          </cell>
        </row>
        <row r="78">
          <cell r="A78" t="str">
            <v>Papiers</v>
          </cell>
          <cell r="C78">
            <v>0.15411423585900114</v>
          </cell>
          <cell r="D78">
            <v>0.13310056515450694</v>
          </cell>
          <cell r="E78">
            <v>0.12621046204246816</v>
          </cell>
          <cell r="F78">
            <v>0.12145530391085523</v>
          </cell>
          <cell r="O78">
            <v>0.15411423585900114</v>
          </cell>
          <cell r="P78">
            <v>0.13310056515450694</v>
          </cell>
        </row>
        <row r="79">
          <cell r="A79" t="str">
            <v>Cartons</v>
          </cell>
          <cell r="C79">
            <v>8.4760342904429645E-2</v>
          </cell>
          <cell r="D79">
            <v>8.4977035764165321E-2</v>
          </cell>
          <cell r="E79">
            <v>9.870587327859015E-2</v>
          </cell>
          <cell r="F79">
            <v>7.7724286177371621E-2</v>
          </cell>
          <cell r="O79">
            <v>8.4760342904429645E-2</v>
          </cell>
          <cell r="P79">
            <v>8.4977035764165321E-2</v>
          </cell>
        </row>
        <row r="80">
          <cell r="A80" t="str">
            <v>Composites</v>
          </cell>
          <cell r="C80">
            <v>2.9561247694932253E-2</v>
          </cell>
          <cell r="D80">
            <v>2.0511166905823195E-2</v>
          </cell>
          <cell r="E80">
            <v>2.2590783766282978E-2</v>
          </cell>
          <cell r="F80">
            <v>2.2030428085746928E-2</v>
          </cell>
          <cell r="O80">
            <v>2.9561247694932253E-2</v>
          </cell>
          <cell r="P80">
            <v>2.0511166905823195E-2</v>
          </cell>
        </row>
        <row r="81">
          <cell r="A81" t="str">
            <v xml:space="preserve">Textiles </v>
          </cell>
          <cell r="C81">
            <v>2.7674989570290329E-2</v>
          </cell>
          <cell r="D81">
            <v>4.33158138555454E-2</v>
          </cell>
          <cell r="E81">
            <v>2.8504511241045284E-2</v>
          </cell>
          <cell r="F81">
            <v>2.7128721403184088E-2</v>
          </cell>
          <cell r="O81">
            <v>2.7674989570290329E-2</v>
          </cell>
          <cell r="P81">
            <v>4.3315813855545372E-2</v>
          </cell>
        </row>
        <row r="82">
          <cell r="A82" t="str">
            <v>Textiles sanitaires</v>
          </cell>
          <cell r="C82">
            <v>7.3258948154204903E-2</v>
          </cell>
          <cell r="D82">
            <v>7.3496410319004363E-2</v>
          </cell>
          <cell r="E82">
            <v>9.1187119019428636E-2</v>
          </cell>
          <cell r="F82">
            <v>0.10505280409554167</v>
          </cell>
          <cell r="O82">
            <v>7.3258948154204903E-2</v>
          </cell>
          <cell r="P82">
            <v>7.3496410319004363E-2</v>
          </cell>
        </row>
        <row r="83">
          <cell r="A83" t="str">
            <v>Plastiques</v>
          </cell>
          <cell r="C83">
            <v>0.15640904807569483</v>
          </cell>
          <cell r="D83">
            <v>0.1800449261091914</v>
          </cell>
          <cell r="E83">
            <v>0.18350233790553844</v>
          </cell>
          <cell r="F83">
            <v>0.18821660700024739</v>
          </cell>
          <cell r="O83">
            <v>0.15640904807569483</v>
          </cell>
          <cell r="P83">
            <v>0.1800449261091914</v>
          </cell>
        </row>
        <row r="84">
          <cell r="A84" t="str">
            <v>Combustibles NC</v>
          </cell>
          <cell r="C84">
            <v>3.9722207033186775E-2</v>
          </cell>
          <cell r="D84">
            <v>4.41505807956643E-2</v>
          </cell>
          <cell r="E84">
            <v>3.5013714023170849E-2</v>
          </cell>
          <cell r="F84">
            <v>3.116280701984387E-2</v>
          </cell>
          <cell r="O84">
            <v>3.9722207033186775E-2</v>
          </cell>
          <cell r="P84">
            <v>4.41505807956643E-2</v>
          </cell>
        </row>
        <row r="85">
          <cell r="A85" t="str">
            <v>Verre</v>
          </cell>
          <cell r="C85">
            <v>7.6348807115644818E-2</v>
          </cell>
          <cell r="D85">
            <v>7.2544419960910711E-2</v>
          </cell>
          <cell r="E85">
            <v>6.5246665055814695E-2</v>
          </cell>
          <cell r="F85">
            <v>7.8583267486839151E-2</v>
          </cell>
          <cell r="O85">
            <v>7.6348807115644818E-2</v>
          </cell>
          <cell r="P85">
            <v>7.2544419960910711E-2</v>
          </cell>
        </row>
        <row r="86">
          <cell r="A86" t="str">
            <v>Métaux</v>
          </cell>
          <cell r="C86">
            <v>3.6884228554722502E-2</v>
          </cell>
          <cell r="D86">
            <v>5.1713352221609887E-2</v>
          </cell>
          <cell r="E86">
            <v>4.0337855118482362E-2</v>
          </cell>
          <cell r="F86">
            <v>3.3702809291309907E-2</v>
          </cell>
          <cell r="O86">
            <v>3.6884228554722502E-2</v>
          </cell>
          <cell r="P86">
            <v>5.1713352221609887E-2</v>
          </cell>
        </row>
        <row r="87">
          <cell r="A87" t="str">
            <v>Incombustibles NC</v>
          </cell>
          <cell r="C87">
            <v>3.5876830468947123E-2</v>
          </cell>
          <cell r="D87">
            <v>1.8493605601186108E-2</v>
          </cell>
          <cell r="E87">
            <v>1.6677595960460041E-2</v>
          </cell>
          <cell r="F87">
            <v>1.8236017742958743E-2</v>
          </cell>
          <cell r="O87">
            <v>3.5876830468947123E-2</v>
          </cell>
          <cell r="P87">
            <v>1.8493605601186108E-2</v>
          </cell>
        </row>
        <row r="88">
          <cell r="A88" t="str">
            <v>Déchets ménagers spéciaux</v>
          </cell>
          <cell r="C88">
            <v>6.572344724500561E-3</v>
          </cell>
          <cell r="D88">
            <v>7.2090649113613634E-3</v>
          </cell>
          <cell r="E88">
            <v>8.6654674950381386E-3</v>
          </cell>
          <cell r="F88">
            <v>6.1435306776728123E-3</v>
          </cell>
          <cell r="O88">
            <v>6.572344724500561E-3</v>
          </cell>
          <cell r="P88">
            <v>7.2090649113613634E-3</v>
          </cell>
        </row>
        <row r="89">
          <cell r="A89" t="str">
            <v>Eléments fins &lt; 20 mm</v>
          </cell>
          <cell r="C89">
            <v>5.5017199236303223E-2</v>
          </cell>
          <cell r="D89">
            <v>5.2987293529285578E-2</v>
          </cell>
          <cell r="E89">
            <v>5.7233624762730154E-2</v>
          </cell>
          <cell r="F89">
            <v>6.2152703558290147E-2</v>
          </cell>
          <cell r="O89">
            <v>5.5017199236303223E-2</v>
          </cell>
          <cell r="P89">
            <v>5.2987293529285578E-2</v>
          </cell>
        </row>
        <row r="90">
          <cell r="C90">
            <v>1.0000482916093538</v>
          </cell>
        </row>
        <row r="105">
          <cell r="M105" t="str">
            <v>OMR</v>
          </cell>
          <cell r="N105">
            <v>0.63463291075888484</v>
          </cell>
        </row>
        <row r="106">
          <cell r="M106" t="str">
            <v>Collecte sélective</v>
          </cell>
          <cell r="N106">
            <v>0.26757265650767142</v>
          </cell>
        </row>
        <row r="107">
          <cell r="M107" t="str">
            <v>Verre</v>
          </cell>
          <cell r="N107">
            <v>6.4522180652586858E-2</v>
          </cell>
        </row>
        <row r="108">
          <cell r="M108" t="str">
            <v>DMS</v>
          </cell>
          <cell r="N108">
            <v>6.1435306776728132E-3</v>
          </cell>
        </row>
        <row r="109">
          <cell r="M109" t="str">
            <v>Textiles</v>
          </cell>
          <cell r="N109">
            <v>2.7128721403184088E-2</v>
          </cell>
        </row>
        <row r="134">
          <cell r="Q134" t="str">
            <v>MODECOM ADEME 2007</v>
          </cell>
          <cell r="R134" t="str">
            <v>SYCTOM 2012</v>
          </cell>
          <cell r="S134" t="str">
            <v>SYCTOM 2013</v>
          </cell>
          <cell r="T134" t="str">
            <v>SYCTOM 2014</v>
          </cell>
        </row>
        <row r="135">
          <cell r="P135" t="str">
            <v>Films plastiques</v>
          </cell>
          <cell r="Q135">
            <v>4.2500000000000003E-2</v>
          </cell>
          <cell r="R135">
            <v>6.990485598927329E-2</v>
          </cell>
          <cell r="S135">
            <v>7.731961216052903E-2</v>
          </cell>
          <cell r="T135">
            <v>8.1877257170074394E-2</v>
          </cell>
        </row>
        <row r="136">
          <cell r="P136" t="str">
            <v>Autres emballages plastiques</v>
          </cell>
          <cell r="Q136">
            <v>3.5799999999999998E-2</v>
          </cell>
          <cell r="R136">
            <v>3.7444794954598751E-2</v>
          </cell>
          <cell r="S136">
            <v>3.9643286048720999E-2</v>
          </cell>
          <cell r="T136">
            <v>3.7307779756898848E-2</v>
          </cell>
        </row>
        <row r="170">
          <cell r="B170" t="str">
            <v>Déchets putrescibles</v>
          </cell>
          <cell r="E170">
            <v>0.29056119177439965</v>
          </cell>
        </row>
        <row r="171">
          <cell r="B171" t="str">
            <v>Papiers cartons</v>
          </cell>
          <cell r="E171">
            <v>0.19917959008822689</v>
          </cell>
        </row>
        <row r="172">
          <cell r="B172" t="str">
            <v>Textiles sanitaires</v>
          </cell>
          <cell r="E172">
            <v>0.10505280409554166</v>
          </cell>
        </row>
        <row r="173">
          <cell r="B173" t="str">
            <v>Reste des OMR</v>
          </cell>
          <cell r="E173">
            <v>0.405206414041832</v>
          </cell>
        </row>
      </sheetData>
      <sheetData sheetId="6"/>
      <sheetData sheetId="7"/>
      <sheetData sheetId="8"/>
      <sheetData sheetId="9">
        <row r="75">
          <cell r="A75" t="str">
            <v>Déchets 
Putrescibles</v>
          </cell>
          <cell r="J75">
            <v>79.458365490959338</v>
          </cell>
          <cell r="Q75">
            <v>75.531253860878451</v>
          </cell>
        </row>
        <row r="76">
          <cell r="A76" t="str">
            <v>Papiers</v>
          </cell>
          <cell r="J76">
            <v>36.892660573024159</v>
          </cell>
          <cell r="Q76">
            <v>31.922817765290443</v>
          </cell>
        </row>
        <row r="77">
          <cell r="A77" t="str">
            <v>Cartons</v>
          </cell>
          <cell r="J77">
            <v>29.088332418469815</v>
          </cell>
          <cell r="Q77">
            <v>19.96149165769484</v>
          </cell>
        </row>
        <row r="78">
          <cell r="A78" t="str">
            <v>Composites</v>
          </cell>
          <cell r="J78">
            <v>7.1469716441912281</v>
          </cell>
          <cell r="Q78">
            <v>8.0536034301471151</v>
          </cell>
        </row>
        <row r="79">
          <cell r="A79" t="str">
            <v xml:space="preserve">Textiles </v>
          </cell>
          <cell r="J79">
            <v>8.5579648433589437</v>
          </cell>
          <cell r="Q79">
            <v>6.4481778942646448</v>
          </cell>
        </row>
        <row r="80">
          <cell r="A80" t="str">
            <v>Textiles
sanitaires</v>
          </cell>
          <cell r="J80">
            <v>35.461256889077625</v>
          </cell>
          <cell r="Q80">
            <v>39.537785444508366</v>
          </cell>
        </row>
        <row r="81">
          <cell r="A81" t="str">
            <v>Plastiques</v>
          </cell>
          <cell r="J81">
            <v>63.352077902708949</v>
          </cell>
          <cell r="Q81">
            <v>53.755821776155351</v>
          </cell>
        </row>
        <row r="82">
          <cell r="A82" t="str">
            <v>Combustibles NC</v>
          </cell>
          <cell r="J82">
            <v>13.184151729720364</v>
          </cell>
          <cell r="Q82">
            <v>7.0777159637554528</v>
          </cell>
        </row>
        <row r="83">
          <cell r="A83" t="str">
            <v>Verre</v>
          </cell>
          <cell r="J83">
            <v>26.324270135717125</v>
          </cell>
          <cell r="Q83">
            <v>20.245190156307679</v>
          </cell>
        </row>
        <row r="84">
          <cell r="A84" t="str">
            <v>Métaux</v>
          </cell>
          <cell r="J84">
            <v>13.978738902772861</v>
          </cell>
          <cell r="Q84">
            <v>7.1162121688378841</v>
          </cell>
        </row>
        <row r="85">
          <cell r="A85" t="str">
            <v>Incombustibles NC</v>
          </cell>
          <cell r="J85">
            <v>6.2571084096709892</v>
          </cell>
          <cell r="Q85">
            <v>3.3951719553092659</v>
          </cell>
        </row>
        <row r="86">
          <cell r="A86" t="str">
            <v>Déchets ménagers
spéciaux</v>
          </cell>
          <cell r="J86">
            <v>1.891627132717443</v>
          </cell>
          <cell r="Q86">
            <v>2.0739739912394572</v>
          </cell>
        </row>
        <row r="87">
          <cell r="A87" t="str">
            <v>Eléments fins &lt; 20 mm</v>
          </cell>
          <cell r="J87">
            <v>21.3494979293095</v>
          </cell>
          <cell r="Q87">
            <v>14.941968977271218</v>
          </cell>
        </row>
        <row r="92">
          <cell r="J92">
            <v>79.928692395989728</v>
          </cell>
          <cell r="Q92">
            <v>58.136030196971063</v>
          </cell>
        </row>
        <row r="93">
          <cell r="J93">
            <v>32.18001909094707</v>
          </cell>
          <cell r="Q93">
            <v>59.361999828250582</v>
          </cell>
        </row>
        <row r="94">
          <cell r="J94">
            <v>19.286058911986153</v>
          </cell>
          <cell r="Q94">
            <v>34.309211911343034</v>
          </cell>
        </row>
        <row r="95">
          <cell r="J95">
            <v>5.0132838411051086</v>
          </cell>
          <cell r="Q95">
            <v>8.4211088627045285</v>
          </cell>
        </row>
        <row r="96">
          <cell r="J96">
            <v>10.012624110584715</v>
          </cell>
          <cell r="Q96">
            <v>10.395011008769439</v>
          </cell>
        </row>
        <row r="97">
          <cell r="J97">
            <v>29.852401750464463</v>
          </cell>
          <cell r="Q97">
            <v>30.132980019536788</v>
          </cell>
        </row>
        <row r="98">
          <cell r="J98">
            <v>47.972245548438174</v>
          </cell>
          <cell r="Q98">
            <v>82.289340964376038</v>
          </cell>
        </row>
        <row r="99">
          <cell r="J99">
            <v>11.893646424808894</v>
          </cell>
          <cell r="Q99">
            <v>8.3147917292304001</v>
          </cell>
        </row>
        <row r="100">
          <cell r="J100">
            <v>27.648300178457024</v>
          </cell>
          <cell r="Q100">
            <v>28.128629287514634</v>
          </cell>
        </row>
        <row r="101">
          <cell r="J101">
            <v>11.711644412338629</v>
          </cell>
          <cell r="Q101">
            <v>11.348203685916415</v>
          </cell>
        </row>
        <row r="102">
          <cell r="J102">
            <v>7.8292285072260022</v>
          </cell>
          <cell r="Q102">
            <v>6.3162869290130264</v>
          </cell>
        </row>
        <row r="103">
          <cell r="J103">
            <v>0.83104675266038175</v>
          </cell>
          <cell r="Q103">
            <v>3.3521823490506963</v>
          </cell>
        </row>
        <row r="104">
          <cell r="J104">
            <v>20.536779115274914</v>
          </cell>
          <cell r="Q104">
            <v>24.62578263104141</v>
          </cell>
        </row>
      </sheetData>
      <sheetData sheetId="10"/>
      <sheetData sheetId="11"/>
      <sheetData sheetId="12"/>
      <sheetData sheetId="13">
        <row r="1">
          <cell r="B1" t="str">
            <v>MODECOM 2007</v>
          </cell>
          <cell r="C1">
            <v>2007</v>
          </cell>
          <cell r="D1">
            <v>2008</v>
          </cell>
          <cell r="E1">
            <v>2009</v>
          </cell>
          <cell r="F1">
            <v>2010</v>
          </cell>
          <cell r="G1">
            <v>2012</v>
          </cell>
          <cell r="H1">
            <v>2013</v>
          </cell>
          <cell r="I1">
            <v>2014</v>
          </cell>
          <cell r="L1" t="str">
            <v>MODECOM 2007</v>
          </cell>
          <cell r="M1" t="str">
            <v>année 2007</v>
          </cell>
          <cell r="N1" t="str">
            <v>année 2008</v>
          </cell>
          <cell r="O1" t="str">
            <v>année 2009</v>
          </cell>
          <cell r="P1" t="str">
            <v>année 2010</v>
          </cell>
          <cell r="Q1" t="str">
            <v>année 2012</v>
          </cell>
          <cell r="R1" t="str">
            <v>année 2013</v>
          </cell>
          <cell r="S1" t="str">
            <v>année 2014</v>
          </cell>
          <cell r="T1" t="str">
            <v>année 2015</v>
          </cell>
          <cell r="X1" t="str">
            <v>valeur 2007/moyenne</v>
          </cell>
          <cell r="Y1" t="str">
            <v>valeur 2008/moyenne</v>
          </cell>
          <cell r="Z1" t="str">
            <v>valeur 2009/moyenne</v>
          </cell>
          <cell r="AA1" t="str">
            <v>valeur 2010/moyenne</v>
          </cell>
          <cell r="AB1" t="str">
            <v>valeur 2012/moyenne</v>
          </cell>
          <cell r="AC1" t="str">
            <v>valeur 2013/moyenne</v>
          </cell>
          <cell r="AD1" t="str">
            <v>valeur 2014/moyenne</v>
          </cell>
          <cell r="AE1" t="str">
            <v>valeur 2015/moyenne</v>
          </cell>
        </row>
        <row r="2">
          <cell r="A2" t="str">
            <v>Déchets Putrescibles</v>
          </cell>
          <cell r="B2">
            <v>0.309</v>
          </cell>
          <cell r="C2">
            <v>0.14099999999999999</v>
          </cell>
          <cell r="D2">
            <v>0.13</v>
          </cell>
          <cell r="E2">
            <v>0.26800000000000002</v>
          </cell>
          <cell r="F2">
            <v>0.24399999999999999</v>
          </cell>
          <cell r="G2">
            <v>0.224</v>
          </cell>
          <cell r="H2">
            <v>0.21745421840266946</v>
          </cell>
          <cell r="I2">
            <v>0.22611376396934094</v>
          </cell>
          <cell r="K2" t="str">
            <v>Déchets Putrescibles</v>
          </cell>
          <cell r="L2">
            <v>0.39595161097256859</v>
          </cell>
          <cell r="M2">
            <v>0.23342887780548627</v>
          </cell>
          <cell r="N2">
            <v>0.13</v>
          </cell>
          <cell r="O2">
            <v>0.26800000000000002</v>
          </cell>
          <cell r="P2">
            <v>0.29945732668329178</v>
          </cell>
          <cell r="Q2">
            <v>0.26165620947630924</v>
          </cell>
          <cell r="R2">
            <v>0.25373241157942333</v>
          </cell>
          <cell r="S2">
            <v>0.26529924329941085</v>
          </cell>
          <cell r="T2">
            <v>0.27096185593810812</v>
          </cell>
          <cell r="V2" t="str">
            <v>Déchets Putrescibles</v>
          </cell>
          <cell r="X2">
            <v>0.95467802088289799</v>
          </cell>
          <cell r="Y2">
            <v>0.53167433216294124</v>
          </cell>
          <cell r="Z2">
            <v>1.0960670847666789</v>
          </cell>
          <cell r="AA2">
            <v>1.2247213398126069</v>
          </cell>
          <cell r="AB2">
            <v>1.0701222340738721</v>
          </cell>
          <cell r="AC2">
            <v>1.0377154651890959</v>
          </cell>
          <cell r="AD2">
            <v>1.0850215231119071</v>
          </cell>
          <cell r="AE2">
            <v>1.1081804907501902</v>
          </cell>
        </row>
        <row r="3">
          <cell r="A3" t="str">
            <v>Papiers</v>
          </cell>
          <cell r="B3">
            <v>0.10299999999999999</v>
          </cell>
          <cell r="C3">
            <v>0.223</v>
          </cell>
          <cell r="D3">
            <v>0.221</v>
          </cell>
          <cell r="E3">
            <v>0.161</v>
          </cell>
          <cell r="F3">
            <v>0.12</v>
          </cell>
          <cell r="G3">
            <v>0.154</v>
          </cell>
          <cell r="H3">
            <v>0.13310056515450694</v>
          </cell>
          <cell r="I3">
            <v>0.12621046204246816</v>
          </cell>
          <cell r="K3" t="str">
            <v>Papiers</v>
          </cell>
          <cell r="L3">
            <v>0.10461996259351619</v>
          </cell>
          <cell r="M3">
            <v>0.22472200748129675</v>
          </cell>
          <cell r="N3">
            <v>0.221</v>
          </cell>
          <cell r="O3">
            <v>0.161</v>
          </cell>
          <cell r="P3">
            <v>0.12103320448877804</v>
          </cell>
          <cell r="Q3">
            <v>0.15470155860349127</v>
          </cell>
          <cell r="R3">
            <v>0.13377645045725581</v>
          </cell>
          <cell r="S3">
            <v>0.12694051189449151</v>
          </cell>
          <cell r="T3">
            <v>0.12224809961833814</v>
          </cell>
          <cell r="V3" t="str">
            <v>Papiers</v>
          </cell>
          <cell r="X3">
            <v>1.3760411099927266</v>
          </cell>
          <cell r="Y3">
            <v>1.3532501276436075</v>
          </cell>
          <cell r="Z3">
            <v>0.98585190294398561</v>
          </cell>
          <cell r="AA3">
            <v>0.7411230743147228</v>
          </cell>
          <cell r="AB3">
            <v>0.94728463315312039</v>
          </cell>
          <cell r="AC3">
            <v>0.81915384007687864</v>
          </cell>
          <cell r="AD3">
            <v>0.77729531187495715</v>
          </cell>
          <cell r="AE3">
            <v>0.74856224621133283</v>
          </cell>
        </row>
        <row r="4">
          <cell r="A4" t="str">
            <v>Cartons</v>
          </cell>
          <cell r="B4">
            <v>5.7000000000000002E-2</v>
          </cell>
          <cell r="C4">
            <v>6.6000000000000003E-2</v>
          </cell>
          <cell r="D4">
            <v>8.6999999999999994E-2</v>
          </cell>
          <cell r="E4">
            <v>0.105</v>
          </cell>
          <cell r="F4">
            <v>8.5999999999999993E-2</v>
          </cell>
          <cell r="G4">
            <v>8.5000000000000006E-2</v>
          </cell>
          <cell r="H4">
            <v>8.4977035764165321E-2</v>
          </cell>
          <cell r="I4">
            <v>9.870587327859015E-2</v>
          </cell>
          <cell r="K4" t="str">
            <v>Cartons</v>
          </cell>
          <cell r="L4">
            <v>5.7092162094763102E-2</v>
          </cell>
          <cell r="M4">
            <v>6.6097967581047398E-2</v>
          </cell>
          <cell r="N4">
            <v>8.6999999999999994E-2</v>
          </cell>
          <cell r="O4">
            <v>0.105</v>
          </cell>
          <cell r="P4">
            <v>8.6058780548628422E-2</v>
          </cell>
          <cell r="Q4">
            <v>8.5039912718204491E-2</v>
          </cell>
          <cell r="R4">
            <v>8.5015487889893562E-2</v>
          </cell>
          <cell r="S4">
            <v>9.8747406906535176E-2</v>
          </cell>
          <cell r="T4">
            <v>7.7769389510876516E-2</v>
          </cell>
          <cell r="V4" t="str">
            <v>Cartons</v>
          </cell>
          <cell r="X4">
            <v>0.754838991915188</v>
          </cell>
          <cell r="Y4">
            <v>0.99354026606184975</v>
          </cell>
          <cell r="Z4">
            <v>1.1991003211091291</v>
          </cell>
          <cell r="AA4">
            <v>0.98279153704876576</v>
          </cell>
          <cell r="AB4">
            <v>0.97115606330944104</v>
          </cell>
          <cell r="AC4">
            <v>0.97087713169543466</v>
          </cell>
          <cell r="AD4">
            <v>1.1276956888601919</v>
          </cell>
          <cell r="AE4">
            <v>0.88812666604717105</v>
          </cell>
        </row>
        <row r="5">
          <cell r="A5" t="str">
            <v>Composites</v>
          </cell>
          <cell r="B5">
            <v>1.7000000000000001E-2</v>
          </cell>
          <cell r="C5">
            <v>4.0000000000000001E-3</v>
          </cell>
          <cell r="D5">
            <v>1E-3</v>
          </cell>
          <cell r="E5">
            <v>0.01</v>
          </cell>
          <cell r="F5">
            <v>1.7999999999999999E-2</v>
          </cell>
          <cell r="G5">
            <v>0.03</v>
          </cell>
          <cell r="H5">
            <v>2.0511166905823195E-2</v>
          </cell>
          <cell r="I5">
            <v>2.2590783766282978E-2</v>
          </cell>
          <cell r="K5" t="str">
            <v>Composites</v>
          </cell>
          <cell r="L5">
            <v>1.7244182044887781E-2</v>
          </cell>
          <cell r="M5">
            <v>4.2595635910224429E-3</v>
          </cell>
          <cell r="N5">
            <v>1E-3</v>
          </cell>
          <cell r="O5">
            <v>0.01</v>
          </cell>
          <cell r="P5">
            <v>1.8155738154613466E-2</v>
          </cell>
          <cell r="Q5">
            <v>3.010574812967581E-2</v>
          </cell>
          <cell r="R5">
            <v>2.0613045218319651E-2</v>
          </cell>
          <cell r="S5">
            <v>2.2700826471250719E-2</v>
          </cell>
          <cell r="T5">
            <v>2.2149928670393913E-2</v>
          </cell>
          <cell r="V5" t="str">
            <v>Composites</v>
          </cell>
          <cell r="X5">
            <v>0.27909362126548598</v>
          </cell>
          <cell r="Y5">
            <v>6.5521646831076849E-2</v>
          </cell>
          <cell r="Z5">
            <v>0.65521646831076852</v>
          </cell>
          <cell r="AA5">
            <v>1.1895938633240903</v>
          </cell>
          <cell r="AB5">
            <v>1.9725781965379707</v>
          </cell>
          <cell r="AC5">
            <v>1.3506006689077574</v>
          </cell>
          <cell r="AD5">
            <v>1.48739553482285</v>
          </cell>
          <cell r="AE5">
            <v>1.4512998036750935</v>
          </cell>
        </row>
        <row r="6">
          <cell r="A6" t="str">
            <v>Textiles</v>
          </cell>
          <cell r="B6">
            <v>2.3E-2</v>
          </cell>
          <cell r="C6">
            <v>3.4000000000000002E-2</v>
          </cell>
          <cell r="D6">
            <v>2.1000000000000001E-2</v>
          </cell>
          <cell r="E6">
            <v>2.8000000000000001E-2</v>
          </cell>
          <cell r="F6">
            <v>3.7999999999999999E-2</v>
          </cell>
          <cell r="G6">
            <v>2.8000000000000001E-2</v>
          </cell>
          <cell r="H6">
            <v>4.33158138555454E-2</v>
          </cell>
          <cell r="I6">
            <v>2.8504511241045284E-2</v>
          </cell>
          <cell r="K6" t="str">
            <v>Textiles</v>
          </cell>
          <cell r="L6">
            <v>2.2920506234413968E-2</v>
          </cell>
          <cell r="M6">
            <v>3.391549875311721E-2</v>
          </cell>
          <cell r="N6">
            <v>2.1000000000000001E-2</v>
          </cell>
          <cell r="O6">
            <v>2.8000000000000001E-2</v>
          </cell>
          <cell r="P6">
            <v>3.7949299251870322E-2</v>
          </cell>
          <cell r="Q6">
            <v>2.7965573566084791E-2</v>
          </cell>
          <cell r="R6">
            <v>4.3282647245381181E-2</v>
          </cell>
          <cell r="S6">
            <v>2.8468686702852155E-2</v>
          </cell>
          <cell r="T6">
            <v>2.7089817840607704E-2</v>
          </cell>
          <cell r="V6" t="str">
            <v>Textiles</v>
          </cell>
          <cell r="X6">
            <v>1.0762836868674139</v>
          </cell>
          <cell r="Y6">
            <v>0.66641972712072595</v>
          </cell>
          <cell r="Z6">
            <v>0.88855963616096789</v>
          </cell>
          <cell r="AA6">
            <v>1.2042934119930566</v>
          </cell>
          <cell r="AB6">
            <v>0.88746713831832436</v>
          </cell>
          <cell r="AC6">
            <v>1.3735433317299794</v>
          </cell>
          <cell r="AD6">
            <v>0.90343306780953203</v>
          </cell>
          <cell r="AE6">
            <v>0.85967566728990275</v>
          </cell>
        </row>
        <row r="7">
          <cell r="A7" t="str">
            <v>Textiles sanitaires</v>
          </cell>
          <cell r="B7">
            <v>0.105</v>
          </cell>
          <cell r="C7">
            <v>7.4999999999999997E-2</v>
          </cell>
          <cell r="D7">
            <v>0.108</v>
          </cell>
          <cell r="E7">
            <v>7.0999999999999994E-2</v>
          </cell>
          <cell r="F7">
            <v>0.111</v>
          </cell>
          <cell r="G7">
            <v>7.2999999999999995E-2</v>
          </cell>
          <cell r="H7">
            <v>7.3496410319004363E-2</v>
          </cell>
          <cell r="I7">
            <v>9.1187119019428636E-2</v>
          </cell>
          <cell r="K7" t="str">
            <v>Textiles sanitaires</v>
          </cell>
          <cell r="L7">
            <v>0.10635487780548628</v>
          </cell>
          <cell r="M7">
            <v>7.6440224438902735E-2</v>
          </cell>
          <cell r="N7">
            <v>0.108</v>
          </cell>
          <cell r="O7">
            <v>7.0999999999999994E-2</v>
          </cell>
          <cell r="P7">
            <v>0.11186413466334164</v>
          </cell>
          <cell r="Q7">
            <v>7.3586758104738151E-2</v>
          </cell>
          <cell r="R7">
            <v>7.4061696208576139E-2</v>
          </cell>
          <cell r="S7">
            <v>9.1797706168393625E-2</v>
          </cell>
          <cell r="T7">
            <v>0.10571586959634557</v>
          </cell>
          <cell r="V7" t="str">
            <v>Textiles sanitaires</v>
          </cell>
          <cell r="X7">
            <v>0.88188069692832505</v>
          </cell>
          <cell r="Y7">
            <v>1.2459816277015927</v>
          </cell>
          <cell r="Z7">
            <v>0.81911755154456556</v>
          </cell>
          <cell r="AA7">
            <v>1.2905616350857461</v>
          </cell>
          <cell r="AB7">
            <v>0.84896063556134271</v>
          </cell>
          <cell r="AC7">
            <v>0.85443993326206091</v>
          </cell>
          <cell r="AD7">
            <v>1.059057919916367</v>
          </cell>
          <cell r="AE7">
            <v>1.2196299191994813</v>
          </cell>
        </row>
        <row r="8">
          <cell r="A8" t="str">
            <v>Plastiques</v>
          </cell>
          <cell r="B8">
            <v>0.114</v>
          </cell>
          <cell r="C8">
            <v>0.19500000000000001</v>
          </cell>
          <cell r="D8">
            <v>0.28999999999999998</v>
          </cell>
          <cell r="E8">
            <v>0.158</v>
          </cell>
          <cell r="F8">
            <v>0.13100000000000001</v>
          </cell>
          <cell r="G8">
            <v>0.156</v>
          </cell>
          <cell r="H8">
            <v>0.1800449261091914</v>
          </cell>
          <cell r="I8">
            <v>0.18350233790553844</v>
          </cell>
          <cell r="K8" t="str">
            <v>Plastiques</v>
          </cell>
          <cell r="L8">
            <v>0.11655615211970077</v>
          </cell>
          <cell r="M8">
            <v>0.19771716957605989</v>
          </cell>
          <cell r="N8">
            <v>0.28999999999999998</v>
          </cell>
          <cell r="O8">
            <v>0.158</v>
          </cell>
          <cell r="P8">
            <v>0.13263030174563592</v>
          </cell>
          <cell r="Q8">
            <v>0.15710699501246883</v>
          </cell>
          <cell r="R8">
            <v>0.18111141101212125</v>
          </cell>
          <cell r="S8">
            <v>0.18465428949022672</v>
          </cell>
          <cell r="T8">
            <v>0.18946756577934706</v>
          </cell>
          <cell r="V8" t="str">
            <v>Plastiques</v>
          </cell>
          <cell r="X8">
            <v>1.0636325983151702</v>
          </cell>
          <cell r="Y8">
            <v>1.5600741916990686</v>
          </cell>
          <cell r="Z8">
            <v>0.84997145616707892</v>
          </cell>
          <cell r="AA8">
            <v>0.71349348548491909</v>
          </cell>
          <cell r="AB8">
            <v>0.8451674767391274</v>
          </cell>
          <cell r="AC8">
            <v>0.97430082118004446</v>
          </cell>
          <cell r="AD8">
            <v>0.99335997041459068</v>
          </cell>
          <cell r="AE8">
            <v>1.0192533087462241</v>
          </cell>
        </row>
        <row r="9">
          <cell r="A9" t="str">
            <v>Combustibles non classés</v>
          </cell>
          <cell r="B9">
            <v>2.4E-2</v>
          </cell>
          <cell r="C9">
            <v>1.2E-2</v>
          </cell>
          <cell r="D9">
            <v>8.9999999999999993E-3</v>
          </cell>
          <cell r="E9">
            <v>4.7E-2</v>
          </cell>
          <cell r="F9">
            <v>3.6999999999999998E-2</v>
          </cell>
          <cell r="G9">
            <v>0.04</v>
          </cell>
          <cell r="H9">
            <v>4.41505807956643E-2</v>
          </cell>
          <cell r="I9">
            <v>3.5013714023170849E-2</v>
          </cell>
          <cell r="K9" t="str">
            <v>Combustibles non classés</v>
          </cell>
          <cell r="L9">
            <v>2.5658917705735664E-2</v>
          </cell>
          <cell r="M9">
            <v>1.3763416458852871E-2</v>
          </cell>
          <cell r="N9">
            <v>8.9999999999999993E-3</v>
          </cell>
          <cell r="O9">
            <v>4.7E-2</v>
          </cell>
          <cell r="P9">
            <v>3.8058049875311722E-2</v>
          </cell>
          <cell r="Q9">
            <v>4.0718428927680801E-2</v>
          </cell>
          <cell r="R9">
            <v>4.4842719058772525E-2</v>
          </cell>
          <cell r="S9">
            <v>3.5761319326181276E-2</v>
          </cell>
          <cell r="T9">
            <v>3.197466702293196E-2</v>
          </cell>
          <cell r="V9" t="str">
            <v>Combustibles non classés</v>
          </cell>
          <cell r="X9">
            <v>0.42045152004972525</v>
          </cell>
          <cell r="Y9">
            <v>0.27493636422034956</v>
          </cell>
          <cell r="Z9">
            <v>1.4357787909284923</v>
          </cell>
          <cell r="AA9">
            <v>1.162615762448326</v>
          </cell>
          <cell r="AB9">
            <v>1.2438863117934742</v>
          </cell>
          <cell r="AC9">
            <v>1.3698771266414995</v>
          </cell>
          <cell r="AD9">
            <v>1.0924541239181336</v>
          </cell>
          <cell r="AE9">
            <v>0.97677763316013588</v>
          </cell>
        </row>
        <row r="10">
          <cell r="A10" t="str">
            <v>Verre</v>
          </cell>
          <cell r="B10">
            <v>5.8000000000000003E-2</v>
          </cell>
          <cell r="C10">
            <v>6.7000000000000004E-2</v>
          </cell>
          <cell r="D10">
            <v>5.7000000000000002E-2</v>
          </cell>
          <cell r="E10">
            <v>6.7000000000000004E-2</v>
          </cell>
          <cell r="F10">
            <v>6.6000000000000003E-2</v>
          </cell>
          <cell r="G10">
            <v>7.5999999999999998E-2</v>
          </cell>
          <cell r="H10">
            <v>7.2544419960910711E-2</v>
          </cell>
          <cell r="I10">
            <v>6.5246665055814695E-2</v>
          </cell>
          <cell r="K10" t="str">
            <v>Verre</v>
          </cell>
          <cell r="L10">
            <v>6.3469234413965098E-2</v>
          </cell>
          <cell r="M10">
            <v>7.2813753117206989E-2</v>
          </cell>
          <cell r="N10">
            <v>5.7000000000000002E-2</v>
          </cell>
          <cell r="O10">
            <v>6.7000000000000004E-2</v>
          </cell>
          <cell r="P10">
            <v>6.9488251870324202E-2</v>
          </cell>
          <cell r="Q10">
            <v>7.8368566084788024E-2</v>
          </cell>
          <cell r="R10">
            <v>7.4826309167786612E-2</v>
          </cell>
          <cell r="S10">
            <v>6.7711421828950832E-2</v>
          </cell>
          <cell r="T10">
            <v>8.1259863590949166E-2</v>
          </cell>
          <cell r="V10" t="str">
            <v>Verre</v>
          </cell>
          <cell r="X10">
            <v>1.0461567868525459</v>
          </cell>
          <cell r="Y10">
            <v>0.81895156200241825</v>
          </cell>
          <cell r="Z10">
            <v>0.96262727463442144</v>
          </cell>
          <cell r="AA10">
            <v>0.99837741070209585</v>
          </cell>
          <cell r="AB10">
            <v>1.1259659580180157</v>
          </cell>
          <cell r="AC10">
            <v>1.0750723293304336</v>
          </cell>
          <cell r="AD10">
            <v>0.97284867846006884</v>
          </cell>
          <cell r="AE10">
            <v>1.1675068809808993</v>
          </cell>
        </row>
        <row r="11">
          <cell r="A11" t="str">
            <v>Métaux</v>
          </cell>
          <cell r="B11">
            <v>2.9000000000000001E-2</v>
          </cell>
          <cell r="C11">
            <v>3.2000000000000001E-2</v>
          </cell>
          <cell r="D11">
            <v>3.6999999999999998E-2</v>
          </cell>
          <cell r="E11">
            <v>3.9E-2</v>
          </cell>
          <cell r="F11">
            <v>3.5000000000000003E-2</v>
          </cell>
          <cell r="G11">
            <v>3.6999999999999998E-2</v>
          </cell>
          <cell r="H11">
            <v>5.1713352221609887E-2</v>
          </cell>
          <cell r="I11">
            <v>4.0337855118482362E-2</v>
          </cell>
          <cell r="K11" t="str">
            <v>Métaux</v>
          </cell>
          <cell r="L11">
            <v>3.0231995012468833E-2</v>
          </cell>
          <cell r="M11">
            <v>3.3309600997506239E-2</v>
          </cell>
          <cell r="N11">
            <v>3.6999999999999998E-2</v>
          </cell>
          <cell r="O11">
            <v>3.9E-2</v>
          </cell>
          <cell r="P11">
            <v>3.5785760598503746E-2</v>
          </cell>
          <cell r="Q11">
            <v>3.7533541147132171E-2</v>
          </cell>
          <cell r="R11">
            <v>5.2227368610210691E-2</v>
          </cell>
          <cell r="S11">
            <v>4.0893064096853983E-2</v>
          </cell>
          <cell r="T11">
            <v>3.4305737014107288E-2</v>
          </cell>
          <cell r="V11" t="str">
            <v>Métaux</v>
          </cell>
          <cell r="X11">
            <v>0.84557667782538537</v>
          </cell>
          <cell r="Y11">
            <v>0.93925883657031928</v>
          </cell>
          <cell r="Z11">
            <v>0.99002958449303924</v>
          </cell>
          <cell r="AA11">
            <v>0.90843491528471898</v>
          </cell>
          <cell r="AB11">
            <v>0.95280297811404246</v>
          </cell>
          <cell r="AC11">
            <v>1.325811283187992</v>
          </cell>
          <cell r="AD11">
            <v>1.0380857245245019</v>
          </cell>
          <cell r="AE11">
            <v>0.87086396312318248</v>
          </cell>
        </row>
        <row r="12">
          <cell r="A12" t="str">
            <v>Incombustibles non classés</v>
          </cell>
          <cell r="B12">
            <v>2.5999999999999999E-2</v>
          </cell>
          <cell r="C12">
            <v>1.0999999999999999E-2</v>
          </cell>
          <cell r="D12">
            <v>3.5000000000000003E-2</v>
          </cell>
          <cell r="E12">
            <v>2.9000000000000001E-2</v>
          </cell>
          <cell r="F12">
            <v>2.1000000000000001E-2</v>
          </cell>
          <cell r="G12">
            <v>3.5999999999999997E-2</v>
          </cell>
          <cell r="H12">
            <v>1.8493605601186108E-2</v>
          </cell>
          <cell r="I12">
            <v>1.6677595960460041E-2</v>
          </cell>
          <cell r="K12" t="str">
            <v>Incombustibles non classés</v>
          </cell>
          <cell r="L12">
            <v>5.3439284289276814E-2</v>
          </cell>
          <cell r="M12">
            <v>4.0167743142144649E-2</v>
          </cell>
          <cell r="N12">
            <v>3.5000000000000003E-2</v>
          </cell>
          <cell r="O12">
            <v>2.9000000000000001E-2</v>
          </cell>
          <cell r="P12">
            <v>3.8500645885286788E-2</v>
          </cell>
          <cell r="Q12">
            <v>4.7883154613466331E-2</v>
          </cell>
          <cell r="R12">
            <v>2.9941900174961109E-2</v>
          </cell>
          <cell r="S12">
            <v>2.9043341635817094E-2</v>
          </cell>
          <cell r="T12">
            <v>3.1664566579833311E-2</v>
          </cell>
          <cell r="V12" t="str">
            <v>Incombustibles non classés</v>
          </cell>
          <cell r="X12">
            <v>1.1267845800212222</v>
          </cell>
          <cell r="Y12">
            <v>0.98181917169661337</v>
          </cell>
          <cell r="Z12">
            <v>0.81350731369147966</v>
          </cell>
          <cell r="AA12">
            <v>1.0800192072250543</v>
          </cell>
          <cell r="AB12">
            <v>1.3432171200232681</v>
          </cell>
          <cell r="AC12">
            <v>0.83992947510865701</v>
          </cell>
          <cell r="AD12">
            <v>0.81472313223370574</v>
          </cell>
          <cell r="AE12">
            <v>0.88825367232983443</v>
          </cell>
        </row>
        <row r="13">
          <cell r="A13" t="str">
            <v>Déchets ménagers spéciaux</v>
          </cell>
          <cell r="B13">
            <v>8.0000000000000002E-3</v>
          </cell>
          <cell r="C13">
            <v>6.0000000000000001E-3</v>
          </cell>
          <cell r="D13">
            <v>4.0000000000000001E-3</v>
          </cell>
          <cell r="E13">
            <v>1.7999999999999999E-2</v>
          </cell>
          <cell r="F13">
            <v>1.2999999999999999E-2</v>
          </cell>
          <cell r="G13">
            <v>7.0000000000000001E-3</v>
          </cell>
          <cell r="H13">
            <v>7.2090649113613634E-3</v>
          </cell>
          <cell r="I13">
            <v>8.6654674950381386E-3</v>
          </cell>
          <cell r="K13" t="str">
            <v>Déchets ménagers spéciaux</v>
          </cell>
          <cell r="L13">
            <v>8.0000000000000002E-3</v>
          </cell>
          <cell r="M13">
            <v>6.0000000000000001E-3</v>
          </cell>
          <cell r="N13">
            <v>4.0000000000000001E-3</v>
          </cell>
          <cell r="O13">
            <v>1.7999999999999999E-2</v>
          </cell>
          <cell r="P13">
            <v>1.2999999999999999E-2</v>
          </cell>
          <cell r="Q13">
            <v>7.0000000000000001E-3</v>
          </cell>
          <cell r="R13">
            <v>7.2090649113613634E-3</v>
          </cell>
          <cell r="S13">
            <v>8.6654674950381386E-3</v>
          </cell>
          <cell r="T13">
            <v>6.1435306776728123E-3</v>
          </cell>
          <cell r="V13" t="str">
            <v>Déchets ménagers spéciaux</v>
          </cell>
          <cell r="X13">
            <v>0.65753906005568008</v>
          </cell>
          <cell r="Y13">
            <v>0.43835937337045339</v>
          </cell>
          <cell r="Z13">
            <v>1.97261718016704</v>
          </cell>
          <cell r="AA13">
            <v>1.4246679634539734</v>
          </cell>
          <cell r="AB13">
            <v>0.76712890339829343</v>
          </cell>
          <cell r="AC13">
            <v>0.79004029428282252</v>
          </cell>
          <cell r="AD13">
            <v>0.94964722527173762</v>
          </cell>
          <cell r="AE13">
            <v>0.6732685645367027</v>
          </cell>
        </row>
        <row r="14">
          <cell r="A14" t="str">
            <v>Eléments fins</v>
          </cell>
          <cell r="B14">
            <v>0.127</v>
          </cell>
          <cell r="C14">
            <v>0.13500000000000001</v>
          </cell>
          <cell r="D14">
            <v>0</v>
          </cell>
          <cell r="E14">
            <v>0</v>
          </cell>
          <cell r="F14">
            <v>8.1000000000000003E-2</v>
          </cell>
          <cell r="G14">
            <v>5.5E-2</v>
          </cell>
          <cell r="H14">
            <v>5.2987293529285578E-2</v>
          </cell>
          <cell r="V14"/>
          <cell r="X14"/>
          <cell r="Y14"/>
          <cell r="Z14"/>
          <cell r="AA14"/>
          <cell r="AB14"/>
        </row>
        <row r="15">
          <cell r="A15"/>
          <cell r="V15"/>
          <cell r="X15"/>
          <cell r="Y15"/>
          <cell r="Z15"/>
          <cell r="AA15"/>
          <cell r="AB15"/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73"/>
  <sheetViews>
    <sheetView workbookViewId="0">
      <selection activeCell="S60" sqref="S60"/>
    </sheetView>
  </sheetViews>
  <sheetFormatPr baseColWidth="10" defaultRowHeight="15"/>
  <cols>
    <col min="1" max="1" width="12.7109375" customWidth="1"/>
    <col min="2" max="2" width="25.5703125" customWidth="1"/>
    <col min="3" max="3" width="10.28515625" customWidth="1"/>
    <col min="4" max="4" width="8.7109375" customWidth="1"/>
    <col min="5" max="5" width="9.28515625" customWidth="1"/>
    <col min="6" max="6" width="10.5703125" customWidth="1"/>
    <col min="7" max="7" width="9.28515625" customWidth="1"/>
    <col min="8" max="8" width="10.5703125" customWidth="1"/>
    <col min="9" max="10" width="9.28515625" customWidth="1"/>
  </cols>
  <sheetData>
    <row r="2" spans="1:14" ht="45">
      <c r="A2" s="225"/>
      <c r="B2" s="73"/>
      <c r="C2" s="226" t="s">
        <v>146</v>
      </c>
      <c r="D2" s="227"/>
      <c r="E2" s="228" t="s">
        <v>147</v>
      </c>
      <c r="F2" s="226"/>
      <c r="G2" s="228" t="s">
        <v>148</v>
      </c>
      <c r="H2" s="226"/>
      <c r="I2" s="2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</row>
    <row r="3" spans="1:14">
      <c r="A3" s="225"/>
      <c r="B3" s="74" t="s">
        <v>43</v>
      </c>
      <c r="C3" s="229"/>
      <c r="D3" s="230"/>
      <c r="E3" s="75"/>
      <c r="F3" s="75"/>
      <c r="G3" s="75"/>
      <c r="H3" s="75"/>
      <c r="I3" s="76"/>
      <c r="J3" s="75"/>
      <c r="K3" s="75"/>
      <c r="L3" s="75"/>
      <c r="M3" s="75"/>
      <c r="N3" s="75"/>
    </row>
    <row r="4" spans="1:14">
      <c r="A4" s="225"/>
      <c r="B4" s="74" t="s">
        <v>44</v>
      </c>
      <c r="C4" s="231"/>
      <c r="D4" s="232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>
      <c r="A5" s="224"/>
      <c r="B5" s="224"/>
      <c r="C5" s="219" t="s">
        <v>12</v>
      </c>
      <c r="D5" s="219" t="s">
        <v>13</v>
      </c>
      <c r="E5" s="219" t="s">
        <v>12</v>
      </c>
      <c r="F5" s="219" t="s">
        <v>13</v>
      </c>
      <c r="G5" s="219" t="s">
        <v>12</v>
      </c>
      <c r="H5" s="219" t="s">
        <v>13</v>
      </c>
      <c r="I5" s="219" t="s">
        <v>13</v>
      </c>
      <c r="J5" s="219"/>
      <c r="K5" s="219"/>
      <c r="L5" s="219"/>
      <c r="M5" s="219"/>
      <c r="N5" s="219"/>
    </row>
    <row r="6" spans="1:14">
      <c r="A6" s="78" t="s">
        <v>45</v>
      </c>
      <c r="B6" s="78" t="s">
        <v>46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</row>
    <row r="7" spans="1:14">
      <c r="A7" s="213" t="s">
        <v>47</v>
      </c>
      <c r="B7" s="79" t="s">
        <v>48</v>
      </c>
      <c r="C7" s="80">
        <f>'[1]2015'!BO7</f>
        <v>5.3337023470078584E-2</v>
      </c>
      <c r="D7" s="81">
        <f>'[1]2015'!BP7</f>
        <v>0.1107479209151918</v>
      </c>
      <c r="E7" s="80">
        <f>'[1]2015'!BQ7</f>
        <v>5.8967709850449397E-3</v>
      </c>
      <c r="F7" s="80">
        <f>'[1]2015'!BR7</f>
        <v>1.4389819354234116E-2</v>
      </c>
      <c r="G7" s="80">
        <f>'[1]2015'!BS7</f>
        <v>0.24323220043005975</v>
      </c>
      <c r="H7" s="80">
        <f>'[1]2015'!BT7</f>
        <v>0.43310340943982045</v>
      </c>
      <c r="I7" s="80">
        <f>'[1]2015'!BU7</f>
        <v>8.2200799117206069E-2</v>
      </c>
      <c r="J7" s="80">
        <f>'[1]2015'!BV7</f>
        <v>0.31573551990946219</v>
      </c>
      <c r="K7" s="80">
        <f>'[1]2015'!BW7</f>
        <v>-9.4239678079078612E-2</v>
      </c>
      <c r="L7" s="80">
        <f>'[1]2015'!BX7</f>
        <v>0.20498759899427041</v>
      </c>
      <c r="M7" s="80">
        <f>'[1]2015'!BY7</f>
        <v>0.20498759899427041</v>
      </c>
      <c r="N7" s="80">
        <f>'[1]2015'!BZ7</f>
        <v>1.8509385756437378</v>
      </c>
    </row>
    <row r="8" spans="1:14" ht="25.5">
      <c r="A8" s="213"/>
      <c r="B8" s="79" t="s">
        <v>49</v>
      </c>
      <c r="C8" s="80">
        <f>'[1]2015'!BO8</f>
        <v>5.4995231090329021E-2</v>
      </c>
      <c r="D8" s="81">
        <f>'[1]2015'!BP8</f>
        <v>0.11325816427705819</v>
      </c>
      <c r="E8" s="80">
        <f>'[1]2015'!BQ8</f>
        <v>3.6781066860234633E-3</v>
      </c>
      <c r="F8" s="80">
        <f>'[1]2015'!BR8</f>
        <v>8.1540127382990629E-3</v>
      </c>
      <c r="G8" s="80">
        <f>'[1]2015'!BS8</f>
        <v>0.25386162155960346</v>
      </c>
      <c r="H8" s="80">
        <f>'[1]2015'!BT8</f>
        <v>0.43759258235256127</v>
      </c>
      <c r="I8" s="80">
        <f>'[1]2015'!BU8</f>
        <v>8.9073009379504756E-2</v>
      </c>
      <c r="J8" s="80">
        <f>'[1]2015'!BV8</f>
        <v>0.33538328378914944</v>
      </c>
      <c r="K8" s="80">
        <f>'[1]2015'!BW8</f>
        <v>-0.10886695523503308</v>
      </c>
      <c r="L8" s="80">
        <f>'[1]2015'!BX8</f>
        <v>0.22212511951209127</v>
      </c>
      <c r="M8" s="80">
        <f>'[1]2015'!BY8</f>
        <v>0.22212511951209127</v>
      </c>
      <c r="N8" s="80">
        <f>'[1]2015'!BZ8</f>
        <v>1.9612283223019304</v>
      </c>
    </row>
    <row r="9" spans="1:14">
      <c r="A9" s="213"/>
      <c r="B9" s="79" t="s">
        <v>50</v>
      </c>
      <c r="C9" s="80">
        <f>'[1]2015'!BO9</f>
        <v>1.775400703612186E-4</v>
      </c>
      <c r="D9" s="81">
        <f>'[1]2015'!BP9</f>
        <v>3.5882021710766614E-4</v>
      </c>
      <c r="E9" s="80">
        <f>'[1]2015'!BQ9</f>
        <v>0</v>
      </c>
      <c r="F9" s="80">
        <f>'[1]2015'!BR9</f>
        <v>0</v>
      </c>
      <c r="G9" s="80">
        <f>'[1]2015'!BS9</f>
        <v>2.9211444521981839E-3</v>
      </c>
      <c r="H9" s="80">
        <f>'[1]2015'!BT9</f>
        <v>5.9597999830894267E-3</v>
      </c>
      <c r="I9" s="80">
        <f>'[1]2015'!BU9</f>
        <v>1.4130335015318269E-3</v>
      </c>
      <c r="J9" s="80">
        <f>'[1]2015'!BV9</f>
        <v>3.8825614445435704E-3</v>
      </c>
      <c r="K9" s="80">
        <f>'[1]2015'!BW9</f>
        <v>-3.1649210103282381E-3</v>
      </c>
      <c r="L9" s="80">
        <f>'[1]2015'!BX9</f>
        <v>3.5237412274359043E-3</v>
      </c>
      <c r="M9" s="80">
        <f>'[1]2015'!BY9</f>
        <v>3.5237412274359043E-3</v>
      </c>
      <c r="N9" s="80">
        <f>'[1]2015'!BZ9</f>
        <v>9.8203530889079893</v>
      </c>
    </row>
    <row r="10" spans="1:14">
      <c r="A10" s="213"/>
      <c r="B10" s="79" t="s">
        <v>51</v>
      </c>
      <c r="C10" s="80">
        <f>'[1]2015'!BO10</f>
        <v>1.1742149619052001E-3</v>
      </c>
      <c r="D10" s="81">
        <f>'[1]2015'!BP10</f>
        <v>2.546618570404426E-3</v>
      </c>
      <c r="E10" s="80">
        <f>'[1]2015'!BQ10</f>
        <v>0</v>
      </c>
      <c r="F10" s="80">
        <f>'[1]2015'!BR10</f>
        <v>0</v>
      </c>
      <c r="G10" s="80">
        <f>'[1]2015'!BS10</f>
        <v>4.7925392979902863E-3</v>
      </c>
      <c r="H10" s="80">
        <f>'[1]2015'!BT10</f>
        <v>1.062881946647919E-2</v>
      </c>
      <c r="I10" s="80">
        <f>'[1]2015'!BU10</f>
        <v>3.1221579988067864E-3</v>
      </c>
      <c r="J10" s="80">
        <f>'[1]2015'!BV10</f>
        <v>1.0332475626898605E-2</v>
      </c>
      <c r="K10" s="80">
        <f>'[1]2015'!BW10</f>
        <v>-5.2392384860897537E-3</v>
      </c>
      <c r="L10" s="80">
        <f>'[1]2015'!BX10</f>
        <v>7.7858570564941793E-3</v>
      </c>
      <c r="M10" s="80">
        <f>'[1]2015'!BY10</f>
        <v>7.7858570564941793E-3</v>
      </c>
      <c r="N10" s="80">
        <f>'[1]2015'!BZ10</f>
        <v>3.0573314539435383</v>
      </c>
    </row>
    <row r="11" spans="1:14">
      <c r="A11" s="213"/>
      <c r="B11" s="79" t="s">
        <v>52</v>
      </c>
      <c r="C11" s="80">
        <f>'[1]2015'!BO11</f>
        <v>7.5010272284226683E-4</v>
      </c>
      <c r="D11" s="81">
        <f>'[1]2015'!BP11</f>
        <v>1.4969642363474012E-3</v>
      </c>
      <c r="E11" s="80">
        <f>'[1]2015'!BQ11</f>
        <v>0</v>
      </c>
      <c r="F11" s="80">
        <f>'[1]2015'!BR11</f>
        <v>0</v>
      </c>
      <c r="G11" s="80">
        <f>'[1]2015'!BS11</f>
        <v>4.9025540600427546E-3</v>
      </c>
      <c r="H11" s="80">
        <f>'[1]2015'!BT11</f>
        <v>9.5673706518133173E-3</v>
      </c>
      <c r="I11" s="80">
        <f>'[1]2015'!BU11</f>
        <v>2.8337158046318088E-3</v>
      </c>
      <c r="J11" s="80">
        <f>'[1]2015'!BV11</f>
        <v>8.5635208302236761E-3</v>
      </c>
      <c r="K11" s="80">
        <f>'[1]2015'!BW11</f>
        <v>-5.5695923575288728E-3</v>
      </c>
      <c r="L11" s="80">
        <f>'[1]2015'!BX11</f>
        <v>7.0665565938762744E-3</v>
      </c>
      <c r="M11" s="80">
        <f>'[1]2015'!BY11</f>
        <v>7.0665565938762744E-3</v>
      </c>
      <c r="N11" s="80">
        <f>'[1]2015'!BZ11</f>
        <v>4.7205914625714112</v>
      </c>
    </row>
    <row r="12" spans="1:14">
      <c r="A12" s="214" t="s">
        <v>53</v>
      </c>
      <c r="B12" s="82" t="s">
        <v>54</v>
      </c>
      <c r="C12" s="80">
        <f>'[1]2015'!BO12</f>
        <v>1.4032559012870184E-2</v>
      </c>
      <c r="D12" s="81">
        <f>'[1]2015'!BP12</f>
        <v>1.2492533323545919E-2</v>
      </c>
      <c r="E12" s="80">
        <f>'[1]2015'!BQ12</f>
        <v>1.6891031555252387E-3</v>
      </c>
      <c r="F12" s="80">
        <f>'[1]2015'!BR12</f>
        <v>1.490998077469455E-3</v>
      </c>
      <c r="G12" s="80">
        <f>'[1]2015'!BS12</f>
        <v>4.6849330243442629E-2</v>
      </c>
      <c r="H12" s="80">
        <f>'[1]2015'!BT12</f>
        <v>3.3600965460462803E-2</v>
      </c>
      <c r="I12" s="80">
        <f>'[1]2015'!BU12</f>
        <v>8.1589502115606196E-3</v>
      </c>
      <c r="J12" s="80">
        <f>'[1]2015'!BV12</f>
        <v>3.2838851511972453E-2</v>
      </c>
      <c r="K12" s="80">
        <f>'[1]2015'!BW12</f>
        <v>-7.8537848648806176E-3</v>
      </c>
      <c r="L12" s="80">
        <f>'[1]2015'!BX12</f>
        <v>2.0346318188426537E-2</v>
      </c>
      <c r="M12" s="80">
        <f>'[1]2015'!BY12</f>
        <v>2.0346318188426533E-2</v>
      </c>
      <c r="N12" s="80">
        <f>'[1]2015'!BZ12</f>
        <v>1.6286783201992989</v>
      </c>
    </row>
    <row r="13" spans="1:14">
      <c r="A13" s="214"/>
      <c r="B13" s="82" t="s">
        <v>55</v>
      </c>
      <c r="C13" s="80">
        <f>'[1]2015'!BO13</f>
        <v>3.4919767395394416E-2</v>
      </c>
      <c r="D13" s="81">
        <f>'[1]2015'!BP13</f>
        <v>3.0470953894724602E-2</v>
      </c>
      <c r="E13" s="80">
        <f>'[1]2015'!BQ13</f>
        <v>0</v>
      </c>
      <c r="F13" s="80">
        <f>'[1]2015'!BR13</f>
        <v>0</v>
      </c>
      <c r="G13" s="80">
        <f>'[1]2015'!BS13</f>
        <v>0.10249406838799716</v>
      </c>
      <c r="H13" s="80">
        <f>'[1]2015'!BT13</f>
        <v>8.8247816080699662E-2</v>
      </c>
      <c r="I13" s="80">
        <f>'[1]2015'!BU13</f>
        <v>2.4880161392940553E-2</v>
      </c>
      <c r="J13" s="80">
        <f>'[1]2015'!BV13</f>
        <v>9.2515661504644672E-2</v>
      </c>
      <c r="K13" s="80">
        <f>'[1]2015'!BW13</f>
        <v>-3.1573753715195468E-2</v>
      </c>
      <c r="L13" s="80">
        <f>'[1]2015'!BX13</f>
        <v>6.204470760992007E-2</v>
      </c>
      <c r="M13" s="80">
        <f>'[1]2015'!BY13</f>
        <v>6.204470760992007E-2</v>
      </c>
      <c r="N13" s="80">
        <f>'[1]2015'!BZ13</f>
        <v>2.0361918377836474</v>
      </c>
    </row>
    <row r="14" spans="1:14">
      <c r="A14" s="214"/>
      <c r="B14" s="82" t="s">
        <v>56</v>
      </c>
      <c r="C14" s="80">
        <f>'[1]2015'!BO14</f>
        <v>1.9645157099536476E-2</v>
      </c>
      <c r="D14" s="81">
        <f>'[1]2015'!BP14</f>
        <v>1.7426315452495997E-2</v>
      </c>
      <c r="E14" s="80">
        <f>'[1]2015'!BQ14</f>
        <v>0</v>
      </c>
      <c r="F14" s="80">
        <f>'[1]2015'!BR14</f>
        <v>0</v>
      </c>
      <c r="G14" s="80">
        <f>'[1]2015'!BS14</f>
        <v>8.4885241113370952E-2</v>
      </c>
      <c r="H14" s="80">
        <f>'[1]2015'!BT14</f>
        <v>7.8215731952919337E-2</v>
      </c>
      <c r="I14" s="80">
        <f>'[1]2015'!BU14</f>
        <v>1.5797449092938051E-2</v>
      </c>
      <c r="J14" s="80">
        <f>'[1]2015'!BV14</f>
        <v>5.6821080400927711E-2</v>
      </c>
      <c r="K14" s="80">
        <f>'[1]2015'!BW14</f>
        <v>-2.1968449495935717E-2</v>
      </c>
      <c r="L14" s="80">
        <f>'[1]2015'!BX14</f>
        <v>3.9394764948431714E-2</v>
      </c>
      <c r="M14" s="80">
        <f>'[1]2015'!BY14</f>
        <v>3.9394764948431714E-2</v>
      </c>
      <c r="N14" s="80">
        <f>'[1]2015'!BZ14</f>
        <v>2.260647986995389</v>
      </c>
    </row>
    <row r="15" spans="1:14">
      <c r="A15" s="214"/>
      <c r="B15" s="82" t="s">
        <v>57</v>
      </c>
      <c r="C15" s="80">
        <f>'[1]2015'!BO15</f>
        <v>3.8237994709953052E-2</v>
      </c>
      <c r="D15" s="81">
        <f>'[1]2015'!BP15</f>
        <v>3.4508972373272516E-2</v>
      </c>
      <c r="E15" s="80">
        <f>'[1]2015'!BQ15</f>
        <v>1.8855970283770309E-3</v>
      </c>
      <c r="F15" s="80">
        <f>'[1]2015'!BR15</f>
        <v>1.5442982509847455E-3</v>
      </c>
      <c r="G15" s="80">
        <f>'[1]2015'!BS15</f>
        <v>0.25009389239274404</v>
      </c>
      <c r="H15" s="80">
        <f>'[1]2015'!BT15</f>
        <v>0.24010379747287469</v>
      </c>
      <c r="I15" s="80">
        <f>'[1]2015'!BU15</f>
        <v>4.406670112362672E-2</v>
      </c>
      <c r="J15" s="80">
        <f>'[1]2015'!BV15</f>
        <v>0.14439996316583731</v>
      </c>
      <c r="K15" s="80">
        <f>'[1]2015'!BW15</f>
        <v>-7.5382018419292263E-2</v>
      </c>
      <c r="L15" s="80">
        <f>'[1]2015'!BX15</f>
        <v>0.10989099079256479</v>
      </c>
      <c r="M15" s="80">
        <f>'[1]2015'!BY15</f>
        <v>0.10989099079256479</v>
      </c>
      <c r="N15" s="80">
        <f>'[1]2015'!BZ15</f>
        <v>3.1844179422067134</v>
      </c>
    </row>
    <row r="16" spans="1:14">
      <c r="A16" s="214"/>
      <c r="B16" s="82" t="s">
        <v>58</v>
      </c>
      <c r="C16" s="80">
        <f>'[1]2015'!BO16</f>
        <v>2.9358262679261421E-2</v>
      </c>
      <c r="D16" s="81">
        <f>'[1]2015'!BP16</f>
        <v>2.6556528866816184E-2</v>
      </c>
      <c r="E16" s="80">
        <f>'[1]2015'!BQ16</f>
        <v>1.3157941410690951E-3</v>
      </c>
      <c r="F16" s="80">
        <f>'[1]2015'!BR16</f>
        <v>1.2243304439944998E-3</v>
      </c>
      <c r="G16" s="80">
        <f>'[1]2015'!BS16</f>
        <v>8.9416914000511091E-2</v>
      </c>
      <c r="H16" s="80">
        <f>'[1]2015'!BT16</f>
        <v>8.4958810413282931E-2</v>
      </c>
      <c r="I16" s="80">
        <f>'[1]2015'!BU16</f>
        <v>2.0834100747634785E-2</v>
      </c>
      <c r="J16" s="80">
        <f>'[1]2015'!BV16</f>
        <v>7.8511404431626228E-2</v>
      </c>
      <c r="K16" s="80">
        <f>'[1]2015'!BW16</f>
        <v>-2.5398346697993859E-2</v>
      </c>
      <c r="L16" s="80">
        <f>'[1]2015'!BX16</f>
        <v>5.1954875564810044E-2</v>
      </c>
      <c r="M16" s="80">
        <f>'[1]2015'!BY16</f>
        <v>5.1954875564810044E-2</v>
      </c>
      <c r="N16" s="80">
        <f>'[1]2015'!BZ16</f>
        <v>1.9563880439860672</v>
      </c>
    </row>
    <row r="17" spans="1:14">
      <c r="A17" s="213" t="s">
        <v>59</v>
      </c>
      <c r="B17" s="79" t="s">
        <v>60</v>
      </c>
      <c r="C17" s="80">
        <f>'[1]2015'!BO17</f>
        <v>3.9274818187161623E-2</v>
      </c>
      <c r="D17" s="81">
        <f>'[1]2015'!BP17</f>
        <v>3.4923998363170894E-2</v>
      </c>
      <c r="E17" s="80">
        <f>'[1]2015'!BQ17</f>
        <v>8.0649783330799946E-3</v>
      </c>
      <c r="F17" s="80">
        <f>'[1]2015'!BR17</f>
        <v>6.4533893620925707E-3</v>
      </c>
      <c r="G17" s="80">
        <f>'[1]2015'!BS17</f>
        <v>7.8303561905740046E-2</v>
      </c>
      <c r="H17" s="80">
        <f>'[1]2015'!BT17</f>
        <v>7.0131886018011166E-2</v>
      </c>
      <c r="I17" s="80">
        <f>'[1]2015'!BU17</f>
        <v>1.4728857142052279E-2</v>
      </c>
      <c r="J17" s="80">
        <f>'[1]2015'!BV17</f>
        <v>7.1653970503392214E-2</v>
      </c>
      <c r="K17" s="80">
        <f>'[1]2015'!BW17</f>
        <v>-1.8059737770504264E-3</v>
      </c>
      <c r="L17" s="80">
        <f>'[1]2015'!BX17</f>
        <v>3.672997214022132E-2</v>
      </c>
      <c r="M17" s="80">
        <f>'[1]2015'!BY17</f>
        <v>3.672997214022132E-2</v>
      </c>
      <c r="N17" s="80">
        <f>'[1]2015'!BZ17</f>
        <v>1.0517115411090763</v>
      </c>
    </row>
    <row r="18" spans="1:14">
      <c r="A18" s="213"/>
      <c r="B18" s="79" t="s">
        <v>61</v>
      </c>
      <c r="C18" s="80">
        <f>'[1]2015'!BO18</f>
        <v>3.862368242600081E-2</v>
      </c>
      <c r="D18" s="81">
        <f>'[1]2015'!BP18</f>
        <v>3.3502834413977632E-2</v>
      </c>
      <c r="E18" s="80">
        <f>'[1]2015'!BQ18</f>
        <v>2.6903389893636847E-3</v>
      </c>
      <c r="F18" s="80">
        <f>'[1]2015'!BR18</f>
        <v>2.4371853219521617E-3</v>
      </c>
      <c r="G18" s="80">
        <f>'[1]2015'!BS18</f>
        <v>0.13493170995482215</v>
      </c>
      <c r="H18" s="80">
        <f>'[1]2015'!BT18</f>
        <v>0.10805526197621974</v>
      </c>
      <c r="I18" s="80">
        <f>'[1]2015'!BU18</f>
        <v>2.1782219443417822E-2</v>
      </c>
      <c r="J18" s="80">
        <f>'[1]2015'!BV18</f>
        <v>8.7822073550643295E-2</v>
      </c>
      <c r="K18" s="80">
        <f>'[1]2015'!BW18</f>
        <v>-2.0816404722688031E-2</v>
      </c>
      <c r="L18" s="80">
        <f>'[1]2015'!BX18</f>
        <v>5.4319239136665663E-2</v>
      </c>
      <c r="M18" s="80">
        <f>'[1]2015'!BY18</f>
        <v>5.4319239136665663E-2</v>
      </c>
      <c r="N18" s="80">
        <f>'[1]2015'!BZ18</f>
        <v>1.6213326450374381</v>
      </c>
    </row>
    <row r="19" spans="1:14">
      <c r="A19" s="213"/>
      <c r="B19" s="79" t="s">
        <v>62</v>
      </c>
      <c r="C19" s="80">
        <f>'[1]2015'!BO19</f>
        <v>1.0388469088799873E-2</v>
      </c>
      <c r="D19" s="81">
        <f>'[1]2015'!BP19</f>
        <v>9.2974534002231036E-3</v>
      </c>
      <c r="E19" s="80">
        <f>'[1]2015'!BQ19</f>
        <v>0</v>
      </c>
      <c r="F19" s="80">
        <f>'[1]2015'!BR19</f>
        <v>0</v>
      </c>
      <c r="G19" s="80">
        <f>'[1]2015'!BS19</f>
        <v>2.8575018283741465E-2</v>
      </c>
      <c r="H19" s="80">
        <f>'[1]2015'!BT19</f>
        <v>2.7103352018152008E-2</v>
      </c>
      <c r="I19" s="80">
        <f>'[1]2015'!BU19</f>
        <v>6.5518687530568571E-3</v>
      </c>
      <c r="J19" s="80">
        <f>'[1]2015'!BV19</f>
        <v>2.5636124788316519E-2</v>
      </c>
      <c r="K19" s="80">
        <f>'[1]2015'!BW19</f>
        <v>-7.041217987870314E-3</v>
      </c>
      <c r="L19" s="80">
        <f>'[1]2015'!BX19</f>
        <v>1.6338671388093418E-2</v>
      </c>
      <c r="M19" s="80">
        <f>'[1]2015'!BY19</f>
        <v>1.6338671388093418E-2</v>
      </c>
      <c r="N19" s="80">
        <f>'[1]2015'!BZ19</f>
        <v>1.7573275911983977</v>
      </c>
    </row>
    <row r="20" spans="1:14">
      <c r="A20" s="221" t="s">
        <v>63</v>
      </c>
      <c r="B20" s="82" t="s">
        <v>64</v>
      </c>
      <c r="C20" s="80">
        <f>'[1]2015'!BO20</f>
        <v>6.9704393387803633E-3</v>
      </c>
      <c r="D20" s="81">
        <f>'[1]2015'!BP20</f>
        <v>7.7881816992179734E-3</v>
      </c>
      <c r="E20" s="80">
        <f>'[1]2015'!BQ20</f>
        <v>0</v>
      </c>
      <c r="F20" s="80">
        <f>'[1]2015'!BR20</f>
        <v>0</v>
      </c>
      <c r="G20" s="80">
        <f>'[1]2015'!BS20</f>
        <v>2.3614550989143373E-2</v>
      </c>
      <c r="H20" s="80">
        <f>'[1]2015'!BT20</f>
        <v>2.7554450108205404E-2</v>
      </c>
      <c r="I20" s="80">
        <f>'[1]2015'!BU20</f>
        <v>6.3051407005411562E-3</v>
      </c>
      <c r="J20" s="80">
        <f>'[1]2015'!BV20</f>
        <v>2.3511576938747291E-2</v>
      </c>
      <c r="K20" s="80">
        <f>'[1]2015'!BW20</f>
        <v>-7.9352135403113443E-3</v>
      </c>
      <c r="L20" s="80">
        <f>'[1]2015'!BX20</f>
        <v>1.5723395239529318E-2</v>
      </c>
      <c r="M20" s="80">
        <f>'[1]2015'!BY20</f>
        <v>1.5723395239529318E-2</v>
      </c>
      <c r="N20" s="80">
        <f>'[1]2015'!BZ20</f>
        <v>2.0188788406295317</v>
      </c>
    </row>
    <row r="21" spans="1:14">
      <c r="A21" s="222"/>
      <c r="B21" s="82" t="s">
        <v>65</v>
      </c>
      <c r="C21" s="80">
        <f>'[1]2015'!BO21</f>
        <v>1.1426243240202295E-2</v>
      </c>
      <c r="D21" s="81">
        <f>'[1]2015'!BP21</f>
        <v>1.2708764393495725E-2</v>
      </c>
      <c r="E21" s="80">
        <f>'[1]2015'!BQ21</f>
        <v>1.6082102686486197E-3</v>
      </c>
      <c r="F21" s="80">
        <f>'[1]2015'!BR21</f>
        <v>1.9700266580577235E-3</v>
      </c>
      <c r="G21" s="80">
        <f>'[1]2015'!BS21</f>
        <v>4.4393322940035736E-2</v>
      </c>
      <c r="H21" s="80">
        <f>'[1]2015'!BT21</f>
        <v>5.207811875332076E-2</v>
      </c>
      <c r="I21" s="80">
        <f>'[1]2015'!BU21</f>
        <v>9.9153087568255704E-3</v>
      </c>
      <c r="J21" s="80">
        <f>'[1]2015'!BV21</f>
        <v>3.7434987948214149E-2</v>
      </c>
      <c r="K21" s="80">
        <f>'[1]2015'!BW21</f>
        <v>-1.2017459161222698E-2</v>
      </c>
      <c r="L21" s="80">
        <f>'[1]2015'!BX21</f>
        <v>2.4726223554718423E-2</v>
      </c>
      <c r="M21" s="80">
        <f>'[1]2015'!BY21</f>
        <v>2.4726223554718423E-2</v>
      </c>
      <c r="N21" s="80">
        <f>'[1]2015'!BZ21</f>
        <v>1.9456040563135444</v>
      </c>
    </row>
    <row r="22" spans="1:14" ht="25.5">
      <c r="A22" s="222"/>
      <c r="B22" s="82" t="s">
        <v>66</v>
      </c>
      <c r="C22" s="80">
        <f>'[1]2015'!BO22</f>
        <v>1.0306214898141337E-3</v>
      </c>
      <c r="D22" s="81">
        <f>'[1]2015'!BP22</f>
        <v>1.1436211621860021E-3</v>
      </c>
      <c r="E22" s="80">
        <f>'[1]2015'!BQ22</f>
        <v>0</v>
      </c>
      <c r="F22" s="80">
        <f>'[1]2015'!BR22</f>
        <v>0</v>
      </c>
      <c r="G22" s="80">
        <f>'[1]2015'!BS22</f>
        <v>2.421655060626007E-2</v>
      </c>
      <c r="H22" s="80">
        <f>'[1]2015'!BT22</f>
        <v>2.6574448056142189E-2</v>
      </c>
      <c r="I22" s="80">
        <f>'[1]2015'!BU22</f>
        <v>4.7537370619845009E-3</v>
      </c>
      <c r="J22" s="80">
        <f>'[1]2015'!BV22</f>
        <v>1.2998215728801462E-2</v>
      </c>
      <c r="K22" s="80">
        <f>'[1]2015'!BW22</f>
        <v>-1.0710973404429459E-2</v>
      </c>
      <c r="L22" s="80">
        <f>'[1]2015'!BX22</f>
        <v>1.1854594566615461E-2</v>
      </c>
      <c r="M22" s="80">
        <f>'[1]2015'!BY22</f>
        <v>1.1854594566615461E-2</v>
      </c>
      <c r="N22" s="80">
        <f>'[1]2015'!BZ22</f>
        <v>10.365840506095315</v>
      </c>
    </row>
    <row r="23" spans="1:14">
      <c r="A23" s="223"/>
      <c r="B23" s="82" t="s">
        <v>68</v>
      </c>
      <c r="C23" s="80">
        <f>'[1]2015'!BO23</f>
        <v>3.3951787794827496E-4</v>
      </c>
      <c r="D23" s="81">
        <f>'[1]2015'!BP23</f>
        <v>3.8986083084723103E-4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</row>
    <row r="24" spans="1:14">
      <c r="A24" s="83" t="s">
        <v>67</v>
      </c>
      <c r="B24" s="79" t="s">
        <v>70</v>
      </c>
      <c r="C24" s="80">
        <f>'[1]2015'!BO24</f>
        <v>3.0599960795856567E-2</v>
      </c>
      <c r="D24" s="81">
        <f>'[1]2015'!BP24</f>
        <v>2.7128721403184088E-2</v>
      </c>
      <c r="E24" s="80">
        <f>'[1]2015'!BQ23</f>
        <v>0</v>
      </c>
      <c r="F24" s="80">
        <f>'[1]2015'!BR23</f>
        <v>0</v>
      </c>
      <c r="G24" s="80">
        <f>'[1]2015'!BS23</f>
        <v>3.1349254742498683E-3</v>
      </c>
      <c r="H24" s="80">
        <f>'[1]2015'!BT23</f>
        <v>3.3872346413201847E-3</v>
      </c>
      <c r="I24" s="80">
        <f>'[1]2015'!BU23</f>
        <v>8.4291998321947852E-4</v>
      </c>
      <c r="J24" s="80">
        <f>'[1]2015'!BV23</f>
        <v>2.4918859371735268E-3</v>
      </c>
      <c r="K24" s="80">
        <f>'[1]2015'!BW23</f>
        <v>-1.7121642754790649E-3</v>
      </c>
      <c r="L24" s="80">
        <f>'[1]2015'!BX23</f>
        <v>2.1020251063262958E-3</v>
      </c>
      <c r="M24" s="80">
        <f>'[1]2015'!BY23</f>
        <v>2.1020251063262958E-3</v>
      </c>
      <c r="N24" s="80">
        <f>'[1]2015'!BZ23</f>
        <v>5.3917319720430834</v>
      </c>
    </row>
    <row r="25" spans="1:14" ht="25.5">
      <c r="A25" s="214" t="s">
        <v>69</v>
      </c>
      <c r="B25" s="82" t="s">
        <v>71</v>
      </c>
      <c r="C25" s="80">
        <f>'[1]2015'!BO25</f>
        <v>5.7988250251993265E-2</v>
      </c>
      <c r="D25" s="81">
        <f>'[1]2015'!BP25</f>
        <v>5.3550891882337914E-2</v>
      </c>
      <c r="E25" s="80">
        <f>'[1]2015'!BQ24</f>
        <v>3.3578119276456968E-3</v>
      </c>
      <c r="F25" s="80">
        <f>'[1]2015'!BR24</f>
        <v>2.6917940804430745E-3</v>
      </c>
      <c r="G25" s="80">
        <f>'[1]2015'!BS24</f>
        <v>6.6240329206479487E-2</v>
      </c>
      <c r="H25" s="80">
        <f>'[1]2015'!BT24</f>
        <v>5.8329386189174805E-2</v>
      </c>
      <c r="I25" s="80">
        <f>'[1]2015'!BU24</f>
        <v>1.6421840215046338E-2</v>
      </c>
      <c r="J25" s="80">
        <f>'[1]2015'!BV24</f>
        <v>6.8080556822084318E-2</v>
      </c>
      <c r="K25" s="80">
        <f>'[1]2015'!BW24</f>
        <v>-1.3823114015716145E-2</v>
      </c>
      <c r="L25" s="80">
        <f>'[1]2015'!BX24</f>
        <v>4.0951835418900233E-2</v>
      </c>
      <c r="M25" s="80">
        <f>'[1]2015'!BY24</f>
        <v>4.0951835418900233E-2</v>
      </c>
      <c r="N25" s="80">
        <f>'[1]2015'!BZ24</f>
        <v>1.5095379841268055</v>
      </c>
    </row>
    <row r="26" spans="1:14" ht="25.5">
      <c r="A26" s="214"/>
      <c r="B26" s="82" t="s">
        <v>73</v>
      </c>
      <c r="C26" s="80">
        <f>'[1]2015'!BO26</f>
        <v>5.7519428934304187E-2</v>
      </c>
      <c r="D26" s="81">
        <f>'[1]2015'!BP26</f>
        <v>5.1501912213203736E-2</v>
      </c>
      <c r="E26" s="80">
        <f>'[1]2015'!BQ25</f>
        <v>0</v>
      </c>
      <c r="F26" s="80">
        <f>'[1]2015'!BR25</f>
        <v>0</v>
      </c>
      <c r="G26" s="80">
        <f>'[1]2015'!BS25</f>
        <v>0.17090225320480593</v>
      </c>
      <c r="H26" s="80">
        <f>'[1]2015'!BT25</f>
        <v>0.17017823463710463</v>
      </c>
      <c r="I26" s="80">
        <f>'[1]2015'!BU25</f>
        <v>4.3335565375214602E-2</v>
      </c>
      <c r="J26" s="80">
        <f>'[1]2015'!BV25</f>
        <v>0.16161861862862278</v>
      </c>
      <c r="K26" s="80">
        <f>'[1]2015'!BW25</f>
        <v>-5.4516834863946956E-2</v>
      </c>
      <c r="L26" s="80">
        <f>'[1]2015'!BX25</f>
        <v>0.10806772674628487</v>
      </c>
      <c r="M26" s="80">
        <f>'[1]2015'!BY25</f>
        <v>0.10806772674628487</v>
      </c>
      <c r="N26" s="80">
        <f>'[1]2015'!BZ25</f>
        <v>2.0180378504942813</v>
      </c>
    </row>
    <row r="27" spans="1:14">
      <c r="A27" s="213" t="s">
        <v>72</v>
      </c>
      <c r="B27" s="79" t="s">
        <v>74</v>
      </c>
      <c r="C27" s="80">
        <f>'[1]2015'!BO27</f>
        <v>8.0736375902442814E-2</v>
      </c>
      <c r="D27" s="81">
        <f>'[1]2015'!BP27</f>
        <v>8.1877257170074394E-2</v>
      </c>
      <c r="E27" s="80">
        <f>'[1]2015'!BQ26</f>
        <v>1.40934227067403E-2</v>
      </c>
      <c r="F27" s="80">
        <f>'[1]2015'!BR26</f>
        <v>1.0134017802757821E-2</v>
      </c>
      <c r="G27" s="80">
        <f>'[1]2015'!BS26</f>
        <v>0.19314207149318249</v>
      </c>
      <c r="H27" s="80">
        <f>'[1]2015'!BT26</f>
        <v>0.15571698226306066</v>
      </c>
      <c r="I27" s="80">
        <f>'[1]2015'!BU26</f>
        <v>2.8814280276521068E-2</v>
      </c>
      <c r="J27" s="80">
        <f>'[1]2015'!BV26</f>
        <v>0.12335729797666972</v>
      </c>
      <c r="K27" s="80">
        <f>'[1]2015'!BW26</f>
        <v>-2.0353473550262242E-2</v>
      </c>
      <c r="L27" s="80">
        <f>'[1]2015'!BX26</f>
        <v>7.1855385763465979E-2</v>
      </c>
      <c r="M27" s="80">
        <f>'[1]2015'!BY26</f>
        <v>7.1855385763465979E-2</v>
      </c>
      <c r="N27" s="80">
        <f>'[1]2015'!BZ26</f>
        <v>1.3951984047894079</v>
      </c>
    </row>
    <row r="28" spans="1:14">
      <c r="A28" s="213"/>
      <c r="B28" s="79" t="s">
        <v>75</v>
      </c>
      <c r="C28" s="80">
        <f>'[1]2015'!BO28</f>
        <v>2.4827135723138091E-2</v>
      </c>
      <c r="D28" s="81">
        <f>'[1]2015'!BP28</f>
        <v>2.2740762851599688E-2</v>
      </c>
      <c r="E28" s="80">
        <f>'[1]2015'!BQ27</f>
        <v>4.0249852653019044E-2</v>
      </c>
      <c r="F28" s="80">
        <f>'[1]2015'!BR27</f>
        <v>4.3462282895459899E-2</v>
      </c>
      <c r="G28" s="80">
        <f>'[1]2015'!BS27</f>
        <v>0.12264251140268234</v>
      </c>
      <c r="H28" s="80">
        <f>'[1]2015'!BT27</f>
        <v>0.13147097900464055</v>
      </c>
      <c r="I28" s="80">
        <f>'[1]2015'!BU27</f>
        <v>2.1758765788470448E-2</v>
      </c>
      <c r="J28" s="80">
        <f>'[1]2015'!BV27</f>
        <v>0.13613800893840625</v>
      </c>
      <c r="K28" s="80">
        <f>'[1]2015'!BW27</f>
        <v>2.7616505401742548E-2</v>
      </c>
      <c r="L28" s="80">
        <f>'[1]2015'!BX27</f>
        <v>5.4260751768331845E-2</v>
      </c>
      <c r="M28" s="80">
        <f>'[1]2015'!BY27</f>
        <v>5.4260751768331852E-2</v>
      </c>
      <c r="N28" s="80">
        <f>'[1]2015'!BZ27</f>
        <v>0.66270846928374882</v>
      </c>
    </row>
    <row r="29" spans="1:14" ht="25.5">
      <c r="A29" s="213"/>
      <c r="B29" s="79" t="s">
        <v>76</v>
      </c>
      <c r="C29" s="80">
        <f>'[1]2015'!BO29</f>
        <v>9.9949585219900623E-3</v>
      </c>
      <c r="D29" s="81">
        <f>'[1]2015'!BP29</f>
        <v>9.2557498671330517E-3</v>
      </c>
      <c r="E29" s="80">
        <f>'[1]2015'!BQ28</f>
        <v>8.9792916751041865E-3</v>
      </c>
      <c r="F29" s="80">
        <f>'[1]2015'!BR28</f>
        <v>8.2712663655093912E-3</v>
      </c>
      <c r="G29" s="80">
        <f>'[1]2015'!BS28</f>
        <v>5.1957962597976602E-2</v>
      </c>
      <c r="H29" s="80">
        <f>'[1]2015'!BT28</f>
        <v>4.9458500506806377E-2</v>
      </c>
      <c r="I29" s="80">
        <f>'[1]2015'!BU28</f>
        <v>1.0151147597318397E-2</v>
      </c>
      <c r="J29" s="80">
        <f>'[1]2015'!BV28</f>
        <v>4.8055107667685476E-2</v>
      </c>
      <c r="K29" s="80">
        <f>'[1]2015'!BW28</f>
        <v>-2.573581964486104E-3</v>
      </c>
      <c r="L29" s="80">
        <f>'[1]2015'!BX28</f>
        <v>2.5314344816085792E-2</v>
      </c>
      <c r="M29" s="80">
        <f>'[1]2015'!BY28</f>
        <v>2.5314344816085792E-2</v>
      </c>
      <c r="N29" s="80">
        <f>'[1]2015'!BZ28</f>
        <v>1.1131704323764613</v>
      </c>
    </row>
    <row r="30" spans="1:14">
      <c r="A30" s="213"/>
      <c r="B30" s="79" t="s">
        <v>77</v>
      </c>
      <c r="C30" s="80">
        <f>'[1]2015'!BO30</f>
        <v>3.6588916751530115E-2</v>
      </c>
      <c r="D30" s="81">
        <f>'[1]2015'!BP30</f>
        <v>3.7307779756898848E-2</v>
      </c>
      <c r="E30" s="80">
        <f>'[1]2015'!BQ29</f>
        <v>0</v>
      </c>
      <c r="F30" s="80">
        <f>'[1]2015'!BR29</f>
        <v>0</v>
      </c>
      <c r="G30" s="80">
        <f>'[1]2015'!BS29</f>
        <v>2.5518227997713621E-2</v>
      </c>
      <c r="H30" s="80">
        <f>'[1]2015'!BT29</f>
        <v>2.6451064448899695E-2</v>
      </c>
      <c r="I30" s="80">
        <f>'[1]2015'!BU29</f>
        <v>6.345923537207164E-3</v>
      </c>
      <c r="J30" s="80">
        <f>'[1]2015'!BV29</f>
        <v>2.5080846986183278E-2</v>
      </c>
      <c r="K30" s="80">
        <f>'[1]2015'!BW29</f>
        <v>-6.569347251917176E-3</v>
      </c>
      <c r="L30" s="80">
        <f>'[1]2015'!BX29</f>
        <v>1.5825097119050228E-2</v>
      </c>
      <c r="M30" s="80">
        <f>'[1]2015'!BY29</f>
        <v>1.5825097119050228E-2</v>
      </c>
      <c r="N30" s="80">
        <f>'[1]2015'!BZ29</f>
        <v>1.7097585118678253</v>
      </c>
    </row>
    <row r="31" spans="1:14">
      <c r="A31" s="213"/>
      <c r="B31" s="79" t="s">
        <v>79</v>
      </c>
      <c r="C31" s="80">
        <f>'[1]2015'!BO31</f>
        <v>3.6342515680772972E-2</v>
      </c>
      <c r="D31" s="81">
        <f>'[1]2015'!BP31</f>
        <v>3.7035057354541441E-2</v>
      </c>
      <c r="E31" s="80">
        <f>'[1]2015'!BQ30</f>
        <v>1.6575737804828749E-2</v>
      </c>
      <c r="F31" s="80">
        <f>'[1]2015'!BR30</f>
        <v>1.5406340246889425E-2</v>
      </c>
      <c r="G31" s="80">
        <f>'[1]2015'!BS30</f>
        <v>6.3734319545546606E-2</v>
      </c>
      <c r="H31" s="80">
        <f>'[1]2015'!BT30</f>
        <v>6.5670233802383682E-2</v>
      </c>
      <c r="I31" s="80">
        <f>'[1]2015'!BU30</f>
        <v>1.3151858008215998E-2</v>
      </c>
      <c r="J31" s="80">
        <f>'[1]2015'!BV30</f>
        <v>7.010512265831903E-2</v>
      </c>
      <c r="K31" s="80">
        <f>'[1]2015'!BW30</f>
        <v>4.5104368554786667E-3</v>
      </c>
      <c r="L31" s="80">
        <f>'[1]2015'!BX30</f>
        <v>3.2797342901420182E-2</v>
      </c>
      <c r="M31" s="80">
        <f>'[1]2015'!BY30</f>
        <v>3.2797342901420182E-2</v>
      </c>
      <c r="N31" s="80">
        <f>'[1]2015'!BZ30</f>
        <v>0.87910197591845141</v>
      </c>
    </row>
    <row r="32" spans="1:14" ht="25.5">
      <c r="A32" s="84" t="s">
        <v>78</v>
      </c>
      <c r="B32" s="82" t="s">
        <v>78</v>
      </c>
      <c r="C32" s="80">
        <f>'[1]2015'!BO32</f>
        <v>3.4565655931662345E-2</v>
      </c>
      <c r="D32" s="81">
        <f>'[1]2015'!BP32</f>
        <v>3.116280701984387E-2</v>
      </c>
      <c r="E32" s="80">
        <f>'[1]2015'!BQ31</f>
        <v>2.792242539981761E-3</v>
      </c>
      <c r="F32" s="80">
        <f>'[1]2015'!BR31</f>
        <v>2.6929620204035444E-3</v>
      </c>
      <c r="G32" s="80">
        <f>'[1]2015'!BS31</f>
        <v>0.15990163348997455</v>
      </c>
      <c r="H32" s="80">
        <f>'[1]2015'!BT31</f>
        <v>0.17026880851973428</v>
      </c>
      <c r="I32" s="80">
        <f>'[1]2015'!BU31</f>
        <v>3.0759486863600003E-2</v>
      </c>
      <c r="J32" s="80">
        <f>'[1]2015'!BV31</f>
        <v>0.1137412868094976</v>
      </c>
      <c r="K32" s="80">
        <f>'[1]2015'!BW31</f>
        <v>-3.9671172100414716E-2</v>
      </c>
      <c r="L32" s="80">
        <f>'[1]2015'!BX31</f>
        <v>7.6706229454956157E-2</v>
      </c>
      <c r="M32" s="80">
        <f>'[1]2015'!BY31</f>
        <v>7.6706229454956157E-2</v>
      </c>
      <c r="N32" s="80">
        <f>'[1]2015'!BZ31</f>
        <v>2.0711789027525298</v>
      </c>
    </row>
    <row r="33" spans="1:14" ht="25.5">
      <c r="A33" s="213" t="s">
        <v>80</v>
      </c>
      <c r="B33" s="79" t="s">
        <v>81</v>
      </c>
      <c r="C33" s="80">
        <f>'[1]2015'!BO33</f>
        <v>7.1423006420802307E-2</v>
      </c>
      <c r="D33" s="81">
        <f>'[1]2015'!BP33</f>
        <v>6.4522180652586858E-2</v>
      </c>
      <c r="E33" s="80">
        <f>'[1]2015'!BQ32</f>
        <v>7.9466010220174098E-3</v>
      </c>
      <c r="F33" s="80">
        <f>'[1]2015'!BR32</f>
        <v>7.4692748602863878E-3</v>
      </c>
      <c r="G33" s="80">
        <f>'[1]2015'!BS32</f>
        <v>9.2700728056829482E-2</v>
      </c>
      <c r="H33" s="80">
        <f>'[1]2015'!BT32</f>
        <v>8.8507146924422811E-2</v>
      </c>
      <c r="I33" s="80">
        <f>'[1]2015'!BU32</f>
        <v>1.9254043386970874E-2</v>
      </c>
      <c r="J33" s="80">
        <f>'[1]2015'!BV32</f>
        <v>7.9177426916653693E-2</v>
      </c>
      <c r="K33" s="80">
        <f>'[1]2015'!BW32</f>
        <v>-1.6851812876965945E-2</v>
      </c>
      <c r="L33" s="80">
        <f>'[1]2015'!BX32</f>
        <v>4.8014619896809815E-2</v>
      </c>
      <c r="M33" s="80">
        <f>'[1]2015'!BY32</f>
        <v>4.8014619896809815E-2</v>
      </c>
      <c r="N33" s="80">
        <f>'[1]2015'!BZ32</f>
        <v>1.5407668463959308</v>
      </c>
    </row>
    <row r="34" spans="1:14">
      <c r="A34" s="213"/>
      <c r="B34" s="79" t="s">
        <v>83</v>
      </c>
      <c r="C34" s="80">
        <f>'[1]2015'!BO34</f>
        <v>1.6288742252695429E-2</v>
      </c>
      <c r="D34" s="81">
        <f>'[1]2015'!BP34</f>
        <v>1.4061086834252326E-2</v>
      </c>
      <c r="E34" s="80">
        <f>'[1]2015'!BQ33</f>
        <v>2.0983029891250685E-2</v>
      </c>
      <c r="F34" s="80">
        <f>'[1]2015'!BR33</f>
        <v>1.8751839347357704E-2</v>
      </c>
      <c r="G34" s="80">
        <f>'[1]2015'!BS33</f>
        <v>0.18609593889223247</v>
      </c>
      <c r="H34" s="80">
        <f>'[1]2015'!BT33</f>
        <v>0.19125225077041133</v>
      </c>
      <c r="I34" s="80">
        <f>'[1]2015'!BU33</f>
        <v>4.0477072408705968E-2</v>
      </c>
      <c r="J34" s="80">
        <f>'[1]2015'!BV33</f>
        <v>0.16546156295162215</v>
      </c>
      <c r="K34" s="80">
        <f>'[1]2015'!BW33</f>
        <v>-3.6417201646448433E-2</v>
      </c>
      <c r="L34" s="80">
        <f>'[1]2015'!BX33</f>
        <v>0.10093938229903529</v>
      </c>
      <c r="M34" s="80">
        <f>'[1]2015'!BY33</f>
        <v>0.10093938229903529</v>
      </c>
      <c r="N34" s="80">
        <f>'[1]2015'!BZ33</f>
        <v>1.564413683451481</v>
      </c>
    </row>
    <row r="35" spans="1:14" ht="25.5">
      <c r="A35" s="214" t="s">
        <v>82</v>
      </c>
      <c r="B35" s="82" t="s">
        <v>84</v>
      </c>
      <c r="C35" s="80">
        <f>'[1]2015'!BO35</f>
        <v>2.4425111554961527E-2</v>
      </c>
      <c r="D35" s="81">
        <f>'[1]2015'!BP35</f>
        <v>2.2200296195192475E-2</v>
      </c>
      <c r="E35" s="80">
        <f>'[1]2015'!BQ34</f>
        <v>0</v>
      </c>
      <c r="F35" s="80">
        <f>'[1]2015'!BR34</f>
        <v>0</v>
      </c>
      <c r="G35" s="80">
        <f>'[1]2015'!BS34</f>
        <v>5.8828591181942523E-2</v>
      </c>
      <c r="H35" s="80">
        <f>'[1]2015'!BT34</f>
        <v>4.1571466080644319E-2</v>
      </c>
      <c r="I35" s="80">
        <f>'[1]2015'!BU34</f>
        <v>1.1002072039438199E-2</v>
      </c>
      <c r="J35" s="80">
        <f>'[1]2015'!BV34</f>
        <v>4.1497417813355433E-2</v>
      </c>
      <c r="K35" s="80">
        <f>'[1]2015'!BW34</f>
        <v>-1.3375244144850784E-2</v>
      </c>
      <c r="L35" s="80">
        <f>'[1]2015'!BX34</f>
        <v>2.7436330979103109E-2</v>
      </c>
      <c r="M35" s="80">
        <f>'[1]2015'!BY34</f>
        <v>2.7436330979103109E-2</v>
      </c>
      <c r="N35" s="80">
        <f>'[1]2015'!BZ34</f>
        <v>1.951224062728149</v>
      </c>
    </row>
    <row r="36" spans="1:14" ht="25.5">
      <c r="A36" s="214"/>
      <c r="B36" s="82" t="s">
        <v>85</v>
      </c>
      <c r="C36" s="80">
        <f>'[1]2015'!BO36</f>
        <v>4.9918337963700569E-3</v>
      </c>
      <c r="D36" s="81">
        <f>'[1]2015'!BP36</f>
        <v>4.5326580089072883E-3</v>
      </c>
      <c r="E36" s="80">
        <f>'[1]2015'!BQ35</f>
        <v>8.2267956907422859E-4</v>
      </c>
      <c r="F36" s="80">
        <f>'[1]2015'!BR35</f>
        <v>6.8843305161840097E-4</v>
      </c>
      <c r="G36" s="80">
        <f>'[1]2015'!BS35</f>
        <v>5.5203923220110494E-2</v>
      </c>
      <c r="H36" s="80">
        <f>'[1]2015'!BT35</f>
        <v>4.5643549754360059E-2</v>
      </c>
      <c r="I36" s="80">
        <f>'[1]2015'!BU35</f>
        <v>1.1008318762139173E-2</v>
      </c>
      <c r="J36" s="80">
        <f>'[1]2015'!BV35</f>
        <v>4.965220489010623E-2</v>
      </c>
      <c r="K36" s="80">
        <f>'[1]2015'!BW35</f>
        <v>-5.2516124997212775E-3</v>
      </c>
      <c r="L36" s="80">
        <f>'[1]2015'!BX35</f>
        <v>2.7451908694913752E-2</v>
      </c>
      <c r="M36" s="80">
        <f>'[1]2015'!BY35</f>
        <v>2.7451908694913756E-2</v>
      </c>
      <c r="N36" s="80">
        <f>'[1]2015'!BZ35</f>
        <v>1.2365559654496199</v>
      </c>
    </row>
    <row r="37" spans="1:14" ht="25.5">
      <c r="A37" s="214"/>
      <c r="B37" s="82" t="s">
        <v>86</v>
      </c>
      <c r="C37" s="80">
        <f>'[1]2015'!BO37</f>
        <v>5.2106472290029335E-4</v>
      </c>
      <c r="D37" s="81">
        <f>'[1]2015'!BP37</f>
        <v>4.404410848844201E-4</v>
      </c>
      <c r="E37" s="80">
        <f>'[1]2015'!BQ36</f>
        <v>0</v>
      </c>
      <c r="F37" s="80">
        <f>'[1]2015'!BR36</f>
        <v>0</v>
      </c>
      <c r="G37" s="80">
        <f>'[1]2015'!BS36</f>
        <v>1.1161098340685892E-2</v>
      </c>
      <c r="H37" s="80">
        <f>'[1]2015'!BT36</f>
        <v>1.045931743800871E-2</v>
      </c>
      <c r="I37" s="80">
        <f>'[1]2015'!BU36</f>
        <v>2.8798419810387795E-3</v>
      </c>
      <c r="J37" s="80">
        <f>'[1]2015'!BV36</f>
        <v>1.1714241393933966E-2</v>
      </c>
      <c r="K37" s="80">
        <f>'[1]2015'!BW36</f>
        <v>-2.648925376119389E-3</v>
      </c>
      <c r="L37" s="80">
        <f>'[1]2015'!BX36</f>
        <v>7.1815833850266773E-3</v>
      </c>
      <c r="M37" s="80">
        <f>'[1]2015'!BY36</f>
        <v>7.1815833850266773E-3</v>
      </c>
      <c r="N37" s="80">
        <f>'[1]2015'!BZ36</f>
        <v>1.5844088327232919</v>
      </c>
    </row>
    <row r="38" spans="1:14" ht="25.5">
      <c r="A38" s="214"/>
      <c r="B38" s="82" t="s">
        <v>87</v>
      </c>
      <c r="C38" s="80">
        <f>'[1]2015'!BO38</f>
        <v>3.0739094707524787E-4</v>
      </c>
      <c r="D38" s="81">
        <f>'[1]2015'!BP38</f>
        <v>2.9135555032367235E-4</v>
      </c>
      <c r="E38" s="80">
        <f>'[1]2015'!BQ37</f>
        <v>0</v>
      </c>
      <c r="F38" s="80">
        <f>'[1]2015'!BR37</f>
        <v>0</v>
      </c>
      <c r="G38" s="80">
        <f>'[1]2015'!BS37</f>
        <v>1.0379177121731411E-2</v>
      </c>
      <c r="H38" s="80">
        <f>'[1]2015'!BT37</f>
        <v>8.4006601027815445E-3</v>
      </c>
      <c r="I38" s="80">
        <f>'[1]2015'!BU37</f>
        <v>1.7668898173156288E-3</v>
      </c>
      <c r="J38" s="80">
        <f>'[1]2015'!BV37</f>
        <v>4.8466087283707835E-3</v>
      </c>
      <c r="K38" s="80">
        <f>'[1]2015'!BW37</f>
        <v>-3.9657265586019426E-3</v>
      </c>
      <c r="L38" s="80">
        <f>'[1]2015'!BX37</f>
        <v>4.406167643486363E-3</v>
      </c>
      <c r="M38" s="80">
        <f>'[1]2015'!BY37</f>
        <v>4.406167643486363E-3</v>
      </c>
      <c r="N38" s="80">
        <f>'[1]2015'!BZ37</f>
        <v>10.003988716544514</v>
      </c>
    </row>
    <row r="39" spans="1:14">
      <c r="A39" s="214"/>
      <c r="B39" s="82" t="s">
        <v>88</v>
      </c>
      <c r="C39" s="80">
        <f>'[1]2015'!BO39</f>
        <v>3.0327968799115338E-3</v>
      </c>
      <c r="D39" s="81">
        <f>'[1]2015'!BP39</f>
        <v>2.7982999701266264E-3</v>
      </c>
      <c r="E39" s="80">
        <f>'[1]2015'!BQ38</f>
        <v>0</v>
      </c>
      <c r="F39" s="80">
        <f>'[1]2015'!BR38</f>
        <v>0</v>
      </c>
      <c r="G39" s="80">
        <f>'[1]2015'!BS38</f>
        <v>5.9222220358523241E-3</v>
      </c>
      <c r="H39" s="80">
        <f>'[1]2015'!BT38</f>
        <v>5.6552096294006119E-3</v>
      </c>
      <c r="I39" s="80">
        <f>'[1]2015'!BU38</f>
        <v>1.1739158962351622E-3</v>
      </c>
      <c r="J39" s="80">
        <f>'[1]2015'!BV38</f>
        <v>3.2187991223422219E-3</v>
      </c>
      <c r="K39" s="80">
        <f>'[1]2015'!BW38</f>
        <v>-2.6360880216948768E-3</v>
      </c>
      <c r="L39" s="80">
        <f>'[1]2015'!BX38</f>
        <v>2.9274435720185493E-3</v>
      </c>
      <c r="M39" s="80">
        <f>'[1]2015'!BY38</f>
        <v>2.9274435720185493E-3</v>
      </c>
      <c r="N39" s="80">
        <f>'[1]2015'!BZ38</f>
        <v>10.047667081565452</v>
      </c>
    </row>
    <row r="40" spans="1:14">
      <c r="A40" s="214"/>
      <c r="B40" s="82" t="s">
        <v>90</v>
      </c>
      <c r="C40" s="80">
        <f>'[1]2015'!BO40</f>
        <v>3.750140693370613E-3</v>
      </c>
      <c r="D40" s="81">
        <f>'[1]2015'!BP40</f>
        <v>3.4397584818754204E-3</v>
      </c>
      <c r="E40" s="80">
        <f>'[1]2015'!BQ39</f>
        <v>0</v>
      </c>
      <c r="F40" s="80">
        <f>'[1]2015'!BR39</f>
        <v>0</v>
      </c>
      <c r="G40" s="80">
        <f>'[1]2015'!BS39</f>
        <v>1.8287740464572551E-2</v>
      </c>
      <c r="H40" s="80">
        <f>'[1]2015'!BT39</f>
        <v>1.8763470764900179E-2</v>
      </c>
      <c r="I40" s="80">
        <f>'[1]2015'!BU39</f>
        <v>3.9252263838243694E-3</v>
      </c>
      <c r="J40" s="80">
        <f>'[1]2015'!BV39</f>
        <v>1.2586802522052527E-2</v>
      </c>
      <c r="K40" s="80">
        <f>'[1]2015'!BW39</f>
        <v>-6.9902025817992737E-3</v>
      </c>
      <c r="L40" s="80">
        <f>'[1]2015'!BX39</f>
        <v>9.7885025519259001E-3</v>
      </c>
      <c r="M40" s="80">
        <f>'[1]2015'!BY39</f>
        <v>9.7885025519259001E-3</v>
      </c>
      <c r="N40" s="80">
        <f>'[1]2015'!BZ39</f>
        <v>3.4980176022669074</v>
      </c>
    </row>
    <row r="41" spans="1:14" ht="25.5">
      <c r="A41" s="83" t="s">
        <v>89</v>
      </c>
      <c r="B41" s="79" t="s">
        <v>92</v>
      </c>
      <c r="C41" s="80">
        <f>'[1]2015'!BO41</f>
        <v>1.795995231013528E-2</v>
      </c>
      <c r="D41" s="81">
        <f>'[1]2015'!BP41</f>
        <v>1.8236017742958743E-2</v>
      </c>
      <c r="E41" s="80">
        <f>'[1]2015'!BQ40</f>
        <v>0</v>
      </c>
      <c r="F41" s="80">
        <f>'[1]2015'!BR40</f>
        <v>0</v>
      </c>
      <c r="G41" s="80">
        <f>'[1]2015'!BS40</f>
        <v>2.6192343473605134E-2</v>
      </c>
      <c r="H41" s="80">
        <f>'[1]2015'!BT40</f>
        <v>2.4193019234629076E-2</v>
      </c>
      <c r="I41" s="80">
        <f>'[1]2015'!BU40</f>
        <v>5.416809982907206E-3</v>
      </c>
      <c r="J41" s="80">
        <f>'[1]2015'!BV40</f>
        <v>1.6947885951793428E-2</v>
      </c>
      <c r="K41" s="80">
        <f>'[1]2015'!BW40</f>
        <v>-1.0068368988042586E-2</v>
      </c>
      <c r="L41" s="80">
        <f>'[1]2015'!BX40</f>
        <v>1.3508127469918007E-2</v>
      </c>
      <c r="M41" s="80">
        <f>'[1]2015'!BY40</f>
        <v>1.3508127469918007E-2</v>
      </c>
      <c r="N41" s="80">
        <f>'[1]2015'!BZ40</f>
        <v>3.9270569550432866</v>
      </c>
    </row>
    <row r="42" spans="1:14" ht="38.25">
      <c r="A42" s="85" t="str">
        <f>'[1]2015'!A42:A51</f>
        <v>Déchets ménagers spéciaux</v>
      </c>
      <c r="B42" s="82" t="str">
        <f>'[1]2015'!B42</f>
        <v>Produits diffus spécifiques</v>
      </c>
      <c r="C42" s="80">
        <f>'[1]2015'!BO42</f>
        <v>1.8766202877906386E-3</v>
      </c>
      <c r="D42" s="81">
        <f>'[1]2015'!BP42</f>
        <v>1.6628877047548305E-3</v>
      </c>
      <c r="E42" s="80">
        <f>'[1]2015'!BQ41</f>
        <v>0</v>
      </c>
      <c r="F42" s="80">
        <f>'[1]2015'!BR41</f>
        <v>0</v>
      </c>
      <c r="G42" s="80">
        <f>'[1]2015'!BS41</f>
        <v>6.7889185149782399E-2</v>
      </c>
      <c r="H42" s="80">
        <f>'[1]2015'!BT41</f>
        <v>6.4179741168242502E-2</v>
      </c>
      <c r="I42" s="80">
        <f>'[1]2015'!BU41</f>
        <v>2.0053285928806609E-2</v>
      </c>
      <c r="J42" s="80">
        <f>'[1]2015'!BV41</f>
        <v>6.8243742468729912E-2</v>
      </c>
      <c r="K42" s="80">
        <f>'[1]2015'!BW41</f>
        <v>-3.1771706982812419E-2</v>
      </c>
      <c r="L42" s="80">
        <f>'[1]2015'!BX41</f>
        <v>5.0007724725771162E-2</v>
      </c>
      <c r="M42" s="80">
        <f>'[1]2015'!BY41</f>
        <v>5.0007724725771169E-2</v>
      </c>
      <c r="N42" s="80">
        <f>'[1]2015'!BZ41</f>
        <v>2.7422502780290428</v>
      </c>
    </row>
    <row r="43" spans="1:14" ht="38.25">
      <c r="A43" s="85">
        <f>'[1]2015'!A43:A52</f>
        <v>0</v>
      </c>
      <c r="B43" s="82" t="str">
        <f>'[1]2015'!B43</f>
        <v>Tubes fluorescents et ampoules basse consommation</v>
      </c>
      <c r="C43" s="80">
        <f>'[1]2015'!BO43</f>
        <v>2.1556706846141666E-4</v>
      </c>
      <c r="D43" s="81">
        <f>'[1]2015'!BP43</f>
        <v>1.7518595980610993E-4</v>
      </c>
      <c r="E43" s="80">
        <f>'[1]2015'!BQ42</f>
        <v>0</v>
      </c>
      <c r="F43" s="80">
        <f>'[1]2015'!BR42</f>
        <v>0</v>
      </c>
      <c r="G43" s="80">
        <f>'[1]2015'!BS42</f>
        <v>2.5514278109433804E-2</v>
      </c>
      <c r="H43" s="80">
        <f>'[1]2015'!BT42</f>
        <v>2.4233707670798917E-2</v>
      </c>
      <c r="I43" s="80">
        <f>'[1]2015'!BU42</f>
        <v>4.6269051726360111E-3</v>
      </c>
      <c r="J43" s="80">
        <f>'[1]2015'!BV42</f>
        <v>1.3201196240666584E-2</v>
      </c>
      <c r="K43" s="80">
        <f>'[1]2015'!BW42</f>
        <v>-9.8754208311569221E-3</v>
      </c>
      <c r="L43" s="80">
        <f>'[1]2015'!BX42</f>
        <v>1.1538308535911753E-2</v>
      </c>
      <c r="M43" s="80">
        <f>'[1]2015'!BY42</f>
        <v>1.1538308535911753E-2</v>
      </c>
      <c r="N43" s="80">
        <f>'[1]2015'!BZ42</f>
        <v>6.9387178117435866</v>
      </c>
    </row>
    <row r="44" spans="1:14">
      <c r="A44" s="85">
        <f>'[1]2015'!A44:A53</f>
        <v>0</v>
      </c>
      <c r="B44" s="82" t="str">
        <f>'[1]2015'!B44</f>
        <v>Aérosols dangereux</v>
      </c>
      <c r="C44" s="80">
        <f>'[1]2015'!BO44</f>
        <v>2.2616704572097309E-3</v>
      </c>
      <c r="D44" s="81">
        <f>'[1]2015'!BP44</f>
        <v>2.0703009627773294E-3</v>
      </c>
      <c r="E44" s="80">
        <f>'[1]2015'!BQ43</f>
        <v>0</v>
      </c>
      <c r="F44" s="80">
        <f>'[1]2015'!BR43</f>
        <v>0</v>
      </c>
      <c r="G44" s="80">
        <f>'[1]2015'!BS43</f>
        <v>5.9309583552751019E-3</v>
      </c>
      <c r="H44" s="80">
        <f>'[1]2015'!BT43</f>
        <v>4.7475230519706023E-3</v>
      </c>
      <c r="I44" s="80">
        <f>'[1]2015'!BU43</f>
        <v>8.4802977205718959E-4</v>
      </c>
      <c r="J44" s="80">
        <f>'[1]2015'!BV43</f>
        <v>2.2899535620261092E-3</v>
      </c>
      <c r="K44" s="80">
        <f>'[1]2015'!BW43</f>
        <v>-1.9395816424138891E-3</v>
      </c>
      <c r="L44" s="80">
        <f>'[1]2015'!BX43</f>
        <v>2.1147676022199992E-3</v>
      </c>
      <c r="M44" s="80">
        <f>'[1]2015'!BY43</f>
        <v>2.1147676022199992E-3</v>
      </c>
      <c r="N44" s="80">
        <f>'[1]2015'!BZ43</f>
        <v>12.071558728567943</v>
      </c>
    </row>
    <row r="45" spans="1:14">
      <c r="A45" s="85">
        <f>'[1]2015'!A45:A54</f>
        <v>0</v>
      </c>
      <c r="B45" s="82" t="str">
        <f>'[1]2015'!B45</f>
        <v>Piles et accumulateurs</v>
      </c>
      <c r="C45" s="80">
        <f>'[1]2015'!BO45</f>
        <v>6.794419516770227E-5</v>
      </c>
      <c r="D45" s="81">
        <f>'[1]2015'!BP45</f>
        <v>6.2500000000000001E-5</v>
      </c>
      <c r="E45" s="80">
        <f>'[1]2015'!BQ44</f>
        <v>0</v>
      </c>
      <c r="F45" s="80">
        <f>'[1]2015'!BR44</f>
        <v>0</v>
      </c>
      <c r="G45" s="80">
        <f>'[1]2015'!BS44</f>
        <v>1.6786384029541242E-2</v>
      </c>
      <c r="H45" s="80">
        <f>'[1]2015'!BT44</f>
        <v>1.5012497885536187E-2</v>
      </c>
      <c r="I45" s="80">
        <f>'[1]2015'!BU44</f>
        <v>3.8528240029857097E-3</v>
      </c>
      <c r="J45" s="80">
        <f>'[1]2015'!BV44</f>
        <v>1.1678250644548966E-2</v>
      </c>
      <c r="K45" s="80">
        <f>'[1]2015'!BW44</f>
        <v>-7.5376487189943078E-3</v>
      </c>
      <c r="L45" s="80">
        <f>'[1]2015'!BX44</f>
        <v>9.6079496817716367E-3</v>
      </c>
      <c r="M45" s="80">
        <f>'[1]2015'!BY44</f>
        <v>9.6079496817716367E-3</v>
      </c>
      <c r="N45" s="80">
        <f>'[1]2015'!BZ44</f>
        <v>4.6408468403948753</v>
      </c>
    </row>
    <row r="46" spans="1:14" ht="25.5">
      <c r="A46" s="85">
        <f>'[1]2015'!A46:A55</f>
        <v>0</v>
      </c>
      <c r="B46" s="82" t="str">
        <f>'[1]2015'!B46</f>
        <v>Déchets d'activités de soins perforants</v>
      </c>
      <c r="C46" s="80">
        <f>'[1]2015'!BO46</f>
        <v>1.696651169114095E-4</v>
      </c>
      <c r="D46" s="81">
        <f>'[1]2015'!BP46</f>
        <v>1.5601005640984602E-4</v>
      </c>
      <c r="E46" s="80">
        <f>'[1]2015'!BQ45</f>
        <v>0</v>
      </c>
      <c r="F46" s="80">
        <f>'[1]2015'!BR45</f>
        <v>0</v>
      </c>
      <c r="G46" s="80">
        <f>'[1]2015'!BS45</f>
        <v>2.1742142453664726E-3</v>
      </c>
      <c r="H46" s="80">
        <f>'[1]2015'!BT45</f>
        <v>2E-3</v>
      </c>
      <c r="I46" s="80">
        <f>'[1]2015'!BU45</f>
        <v>3.5355339059327376E-4</v>
      </c>
      <c r="J46" s="80">
        <f>'[1]2015'!BV45</f>
        <v>9.4417099872911789E-4</v>
      </c>
      <c r="K46" s="80">
        <f>'[1]2015'!BW45</f>
        <v>-8.1917099872911778E-4</v>
      </c>
      <c r="L46" s="80">
        <f>'[1]2015'!BX45</f>
        <v>8.8167099872911783E-4</v>
      </c>
      <c r="M46" s="80">
        <f>'[1]2015'!BY45</f>
        <v>8.8167099872911783E-4</v>
      </c>
      <c r="N46" s="80">
        <f>'[1]2015'!BZ45</f>
        <v>14.106735979665885</v>
      </c>
    </row>
    <row r="47" spans="1:14">
      <c r="A47" s="85">
        <f>'[1]2015'!A47:A56</f>
        <v>0</v>
      </c>
      <c r="B47" s="82" t="str">
        <f>'[1]2015'!B47</f>
        <v>Huiles minérales</v>
      </c>
      <c r="C47" s="80">
        <f>'[1]2015'!BO47</f>
        <v>0</v>
      </c>
      <c r="D47" s="81">
        <f>'[1]2015'!BP47</f>
        <v>0</v>
      </c>
      <c r="E47" s="80">
        <f>'[1]2015'!BQ46</f>
        <v>0</v>
      </c>
      <c r="F47" s="80">
        <f>'[1]2015'!BR46</f>
        <v>0</v>
      </c>
      <c r="G47" s="80">
        <f>'[1]2015'!BS46</f>
        <v>3.4199872443206082E-3</v>
      </c>
      <c r="H47" s="80">
        <f>'[1]2015'!BT46</f>
        <v>3.2593283478356484E-3</v>
      </c>
      <c r="I47" s="80">
        <f>'[1]2015'!BU46</f>
        <v>6.0525409303294295E-4</v>
      </c>
      <c r="J47" s="80">
        <f>'[1]2015'!BV46</f>
        <v>1.6653577105047051E-3</v>
      </c>
      <c r="K47" s="80">
        <f>'[1]2015'!BW46</f>
        <v>-1.3533375976850131E-3</v>
      </c>
      <c r="L47" s="80">
        <f>'[1]2015'!BX46</f>
        <v>1.5093476540948591E-3</v>
      </c>
      <c r="M47" s="80">
        <f>'[1]2015'!BY46</f>
        <v>1.5093476540948591E-3</v>
      </c>
      <c r="N47" s="80">
        <f>'[1]2015'!BZ46</f>
        <v>9.6746818046762915</v>
      </c>
    </row>
    <row r="48" spans="1:14">
      <c r="A48" s="85">
        <f>'[1]2015'!A48:A57</f>
        <v>0</v>
      </c>
      <c r="B48" s="82" t="str">
        <f>'[1]2015'!B48</f>
        <v>Cartouche d'impression</v>
      </c>
      <c r="C48" s="80">
        <f>'[1]2015'!BO48</f>
        <v>3.5762571453166483E-4</v>
      </c>
      <c r="D48" s="81">
        <f>'[1]2015'!BP48</f>
        <v>3.4864999274794166E-4</v>
      </c>
      <c r="E48" s="80">
        <f>'[1]2015'!BQ47</f>
        <v>0</v>
      </c>
      <c r="F48" s="80">
        <f>'[1]2015'!BR47</f>
        <v>0</v>
      </c>
      <c r="G48" s="80">
        <f>'[1]2015'!BS47</f>
        <v>0</v>
      </c>
      <c r="H48" s="80">
        <f>'[1]2015'!BT47</f>
        <v>0</v>
      </c>
      <c r="I48" s="80">
        <f>'[1]2015'!BU47</f>
        <v>0</v>
      </c>
      <c r="J48" s="80">
        <f>'[1]2015'!BV47</f>
        <v>0</v>
      </c>
      <c r="K48" s="80">
        <f>'[1]2015'!BW47</f>
        <v>0</v>
      </c>
      <c r="L48" s="80">
        <f>'[1]2015'!BX47</f>
        <v>0</v>
      </c>
      <c r="M48" s="80">
        <f>'[1]2015'!BY47</f>
        <v>0</v>
      </c>
      <c r="N48" s="80" t="e">
        <f>'[1]2015'!BZ47</f>
        <v>#DIV/0!</v>
      </c>
    </row>
    <row r="49" spans="1:16">
      <c r="A49" s="85">
        <f>'[1]2015'!A49:A58</f>
        <v>0</v>
      </c>
      <c r="B49" s="82" t="str">
        <f>'[1]2015'!B49</f>
        <v>Bouteille de gaz</v>
      </c>
      <c r="C49" s="80">
        <f>'[1]2015'!BO49</f>
        <v>0</v>
      </c>
      <c r="D49" s="81">
        <f>'[1]2015'!BP49</f>
        <v>0</v>
      </c>
      <c r="E49" s="80">
        <f>'[1]2015'!BQ48</f>
        <v>0</v>
      </c>
      <c r="F49" s="80">
        <f>'[1]2015'!BR48</f>
        <v>0</v>
      </c>
      <c r="G49" s="80">
        <f>'[1]2015'!BS48</f>
        <v>7.7675742771950362E-3</v>
      </c>
      <c r="H49" s="80">
        <f>'[1]2015'!BT48</f>
        <v>7.7999999999999996E-3</v>
      </c>
      <c r="I49" s="80">
        <f>'[1]2015'!BU48</f>
        <v>1.4208854461119575E-3</v>
      </c>
      <c r="J49" s="80">
        <f>'[1]2015'!BV48</f>
        <v>3.8919719454833901E-3</v>
      </c>
      <c r="K49" s="80">
        <f>'[1]2015'!BW48</f>
        <v>-3.1946719599875071E-3</v>
      </c>
      <c r="L49" s="80">
        <f>'[1]2015'!BX48</f>
        <v>3.5433219527354486E-3</v>
      </c>
      <c r="M49" s="80">
        <f>'[1]2015'!BY48</f>
        <v>3.5433219527354486E-3</v>
      </c>
      <c r="N49" s="80">
        <f>'[1]2015'!BZ48</f>
        <v>10.162977273592292</v>
      </c>
    </row>
    <row r="50" spans="1:16">
      <c r="A50" s="85">
        <f>'[1]2015'!A50:A59</f>
        <v>0</v>
      </c>
      <c r="B50" s="82" t="str">
        <f>'[1]2015'!B50</f>
        <v>Médicaments non utilisés</v>
      </c>
      <c r="C50" s="80">
        <f>'[1]2015'!BO50</f>
        <v>1.5519877405473924E-3</v>
      </c>
      <c r="D50" s="81">
        <f>'[1]2015'!BP50</f>
        <v>1.4392473452265826E-3</v>
      </c>
      <c r="E50" s="80">
        <f>'[1]2015'!BQ49</f>
        <v>0</v>
      </c>
      <c r="F50" s="80">
        <f>'[1]2015'!BR49</f>
        <v>0</v>
      </c>
      <c r="G50" s="80">
        <f>'[1]2015'!BS49</f>
        <v>0</v>
      </c>
      <c r="H50" s="80">
        <f>'[1]2015'!BT49</f>
        <v>0</v>
      </c>
      <c r="I50" s="80">
        <f>'[1]2015'!BU49</f>
        <v>0</v>
      </c>
      <c r="J50" s="80">
        <f>'[1]2015'!BV49</f>
        <v>0</v>
      </c>
      <c r="K50" s="80">
        <f>'[1]2015'!BW49</f>
        <v>0</v>
      </c>
      <c r="L50" s="80">
        <f>'[1]2015'!BX49</f>
        <v>0</v>
      </c>
      <c r="M50" s="80">
        <f>'[1]2015'!BY49</f>
        <v>0</v>
      </c>
      <c r="N50" s="80" t="e">
        <f>'[1]2015'!BZ49</f>
        <v>#DIV/0!</v>
      </c>
    </row>
    <row r="51" spans="1:16" ht="25.5">
      <c r="A51" s="85">
        <f>'[1]2015'!A51:A60</f>
        <v>0</v>
      </c>
      <c r="B51" s="82" t="str">
        <f>'[1]2015'!B51</f>
        <v>Autres déchets ménagers spéciaux</v>
      </c>
      <c r="C51" s="80">
        <f>'[1]2015'!BO51</f>
        <v>2.304889266529615E-4</v>
      </c>
      <c r="D51" s="81">
        <f>'[1]2015'!BP51</f>
        <v>2.2874865595017224E-4</v>
      </c>
      <c r="E51" s="80">
        <f>'[1]2015'!BQ50</f>
        <v>0</v>
      </c>
      <c r="F51" s="80">
        <f>'[1]2015'!BR50</f>
        <v>0</v>
      </c>
      <c r="G51" s="80">
        <f>'[1]2015'!BS50</f>
        <v>3.0377332967351917E-2</v>
      </c>
      <c r="H51" s="80">
        <f>'[1]2015'!BT50</f>
        <v>2.8798136843109171E-2</v>
      </c>
      <c r="I51" s="80">
        <f>'[1]2015'!BU50</f>
        <v>5.1597448393402934E-3</v>
      </c>
      <c r="J51" s="80">
        <f>'[1]2015'!BV50</f>
        <v>1.4306320626732583E-2</v>
      </c>
      <c r="K51" s="80">
        <f>'[1]2015'!BW50</f>
        <v>-1.1427825936279418E-2</v>
      </c>
      <c r="L51" s="80">
        <f>'[1]2015'!BX50</f>
        <v>1.2867073281506001E-2</v>
      </c>
      <c r="M51" s="80">
        <f>'[1]2015'!BY50</f>
        <v>1.2867073281506001E-2</v>
      </c>
      <c r="N51" s="80">
        <f>'[1]2015'!BZ50</f>
        <v>8.9401403616835022</v>
      </c>
    </row>
    <row r="52" spans="1:16" ht="25.5">
      <c r="A52" s="85" t="str">
        <f>'[1]2015'!A52:A61</f>
        <v>Eléments fins &lt; 20 mm</v>
      </c>
      <c r="B52" s="82">
        <f>'[1]2015'!B52</f>
        <v>0</v>
      </c>
      <c r="C52" s="80">
        <f>'[1]2015'!BO52</f>
        <v>0.12672354755957518</v>
      </c>
      <c r="D52" s="81">
        <f>'[1]2015'!BP52</f>
        <v>6.2152703558290147E-2</v>
      </c>
      <c r="E52" s="80">
        <f>'[1]2015'!BQ51</f>
        <v>0</v>
      </c>
      <c r="F52" s="80">
        <f>'[1]2015'!BR51</f>
        <v>0</v>
      </c>
      <c r="G52" s="80">
        <f>'[1]2015'!BS51</f>
        <v>5.6675758232501514E-3</v>
      </c>
      <c r="H52" s="80">
        <f>'[1]2015'!BT51</f>
        <v>5.3199569904055118E-3</v>
      </c>
      <c r="I52" s="80">
        <f>'[1]2015'!BU51</f>
        <v>9.9397397344709094E-4</v>
      </c>
      <c r="J52" s="80">
        <f>'[1]2015'!BV51</f>
        <v>2.7074634673377529E-3</v>
      </c>
      <c r="K52" s="80">
        <f>'[1]2015'!BW51</f>
        <v>-2.2499661554374085E-3</v>
      </c>
      <c r="L52" s="80">
        <f>'[1]2015'!BX51</f>
        <v>2.4787148113875807E-3</v>
      </c>
      <c r="M52" s="80">
        <f>'[1]2015'!BY51</f>
        <v>2.4787148113875807E-3</v>
      </c>
      <c r="N52" s="80">
        <f>'[1]2015'!BZ51</f>
        <v>10.835975411927723</v>
      </c>
    </row>
    <row r="53" spans="1:16">
      <c r="A53" s="85" t="str">
        <f>'[1]2015'!A53:A62</f>
        <v>Total</v>
      </c>
      <c r="B53" s="82">
        <f>'[1]2015'!B53</f>
        <v>0</v>
      </c>
      <c r="C53" s="80">
        <f>'[1]2015'!BO53</f>
        <v>1</v>
      </c>
      <c r="D53" s="86">
        <f>SUM(D7:D52)</f>
        <v>0.99999777466597128</v>
      </c>
      <c r="E53" s="80">
        <f>'[1]2015'!BQ52</f>
        <v>7.3371958214066391E-2</v>
      </c>
      <c r="F53" s="80">
        <f>'[1]2015'!BR52</f>
        <v>3.5976173520533311E-2</v>
      </c>
      <c r="G53" s="80">
        <f>'[1]2015'!BS52</f>
        <v>0.22586103130713236</v>
      </c>
      <c r="H53" s="80">
        <f>'[1]2015'!BT52</f>
        <v>0.11095612570054575</v>
      </c>
      <c r="I53" s="80">
        <f>'[1]2015'!BU52</f>
        <v>2.1351727940805695E-2</v>
      </c>
      <c r="J53" s="80">
        <f>'[1]2015'!BV52</f>
        <v>0.11539840788196609</v>
      </c>
      <c r="K53" s="80">
        <f>'[1]2015'!BW52</f>
        <v>8.9069992346142088E-3</v>
      </c>
      <c r="L53" s="80">
        <f>'[1]2015'!BX52</f>
        <v>5.3245704323675938E-2</v>
      </c>
      <c r="M53" s="80">
        <f>'[1]2015'!BY52</f>
        <v>5.3245704323675938E-2</v>
      </c>
      <c r="N53" s="80">
        <f>'[1]2015'!BZ52</f>
        <v>0.85669168475896229</v>
      </c>
    </row>
    <row r="54" spans="1:16">
      <c r="A54" s="87"/>
      <c r="B54" s="88"/>
      <c r="C54" s="80">
        <f>'[1]2015'!BO53</f>
        <v>1</v>
      </c>
      <c r="D54" s="80">
        <f>'[1]2015'!BP53</f>
        <v>0.99999777466597095</v>
      </c>
      <c r="E54" s="80">
        <f>'[1]2015'!BQ53</f>
        <v>0.99999999999999967</v>
      </c>
      <c r="F54" s="80">
        <f>'[1]2015'!BR53</f>
        <v>0.99963951949721996</v>
      </c>
      <c r="G54" s="80">
        <f>'[1]2015'!BS53</f>
        <v>1.0000000000000004</v>
      </c>
      <c r="H54" s="80">
        <f>'[1]2015'!BT53</f>
        <v>1.0003249917636725</v>
      </c>
      <c r="I54" s="80">
        <f>'[1]2015'!BU53</f>
        <v>8.7289838130868985E-5</v>
      </c>
      <c r="J54" s="80">
        <f>'[1]2015'!BV53</f>
        <v>1.0002154530161478</v>
      </c>
      <c r="K54" s="80">
        <f>'[1]2015'!BW53</f>
        <v>0.99978009631579423</v>
      </c>
      <c r="L54" s="80">
        <f>'[1]2015'!BX53</f>
        <v>2.1767835017676802E-4</v>
      </c>
      <c r="M54" s="80">
        <f>'[1]2015'!BY53</f>
        <v>2.1767835017677539E-4</v>
      </c>
      <c r="N54" s="80">
        <f>'[1]2015'!BZ53</f>
        <v>2.1767883458489339E-4</v>
      </c>
    </row>
    <row r="55" spans="1:16">
      <c r="A55" s="87"/>
      <c r="B55" s="88"/>
      <c r="C55" s="80"/>
      <c r="D55" s="89">
        <f>SUM(D7:D53)</f>
        <v>1.9999955493319426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</row>
    <row r="57" spans="1:16">
      <c r="A57" s="215"/>
      <c r="B57" s="90"/>
      <c r="D57" s="91" t="s">
        <v>27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3"/>
    </row>
    <row r="58" spans="1:16" ht="25.5">
      <c r="A58" s="216"/>
      <c r="D58" s="94" t="s">
        <v>149</v>
      </c>
      <c r="E58" s="95"/>
      <c r="F58" s="96" t="s">
        <v>147</v>
      </c>
      <c r="G58" s="97"/>
      <c r="H58" s="96" t="s">
        <v>148</v>
      </c>
      <c r="I58" s="97"/>
      <c r="J58" s="11" t="s">
        <v>18</v>
      </c>
      <c r="K58" s="13" t="s">
        <v>6</v>
      </c>
      <c r="L58" s="13" t="s">
        <v>7</v>
      </c>
      <c r="M58" s="13" t="s">
        <v>8</v>
      </c>
      <c r="N58" s="13" t="s">
        <v>9</v>
      </c>
      <c r="O58" s="13" t="s">
        <v>10</v>
      </c>
      <c r="P58" s="13" t="s">
        <v>150</v>
      </c>
    </row>
    <row r="59" spans="1:16" ht="25.5">
      <c r="A59" s="98"/>
      <c r="B59" s="99" t="s">
        <v>104</v>
      </c>
      <c r="C59" s="100" t="s">
        <v>24</v>
      </c>
      <c r="D59" s="101" t="s">
        <v>22</v>
      </c>
      <c r="E59" s="101" t="s">
        <v>149</v>
      </c>
      <c r="F59" s="101" t="s">
        <v>22</v>
      </c>
      <c r="G59" s="101" t="s">
        <v>23</v>
      </c>
      <c r="H59" s="101" t="s">
        <v>22</v>
      </c>
      <c r="I59" s="101" t="s">
        <v>23</v>
      </c>
      <c r="J59" s="102"/>
      <c r="K59" s="102"/>
      <c r="L59" s="102"/>
      <c r="M59" s="102"/>
      <c r="N59" s="102"/>
      <c r="O59" s="102"/>
      <c r="P59" s="103"/>
    </row>
    <row r="60" spans="1:16">
      <c r="A60" s="14" t="s">
        <v>105</v>
      </c>
      <c r="B60" s="104">
        <v>0.30930000000000002</v>
      </c>
      <c r="C60" s="105">
        <v>0.22384786221749597</v>
      </c>
      <c r="D60" s="81">
        <f>'[1]2015'!BO58</f>
        <v>0.11043411231551632</v>
      </c>
      <c r="E60" s="81">
        <f>'[1]2015'!BP58</f>
        <v>0.22840848821610951</v>
      </c>
      <c r="F60" s="81">
        <f>'[1]2015'!BQ58</f>
        <v>3.7467391795998138E-2</v>
      </c>
      <c r="G60" s="81">
        <f>'[1]2015'!BR58</f>
        <v>8.5284843409244082E-2</v>
      </c>
      <c r="H60" s="81">
        <f>'[1]2015'!BS58</f>
        <v>0.29507467071003191</v>
      </c>
      <c r="I60" s="81">
        <f>'[1]2015'!BT58</f>
        <v>0.50863335052210012</v>
      </c>
      <c r="J60" s="81">
        <f>'[1]2015'!BU58</f>
        <v>0.10517420593471051</v>
      </c>
      <c r="K60" s="81">
        <f>'[1]2015'!BV58</f>
        <v>0.4906858405316844</v>
      </c>
      <c r="L60" s="81">
        <f>'[1]2015'!BW58</f>
        <v>-3.3868864099465351E-2</v>
      </c>
      <c r="M60" s="81">
        <f>'[1]2015'!BX58</f>
        <v>0.26227735231557486</v>
      </c>
      <c r="N60" s="81">
        <f>'[1]2015'!BY58</f>
        <v>0.26227735231557486</v>
      </c>
      <c r="O60" s="81">
        <f>'[1]2015'!BZ58</f>
        <v>1.1482819853324373</v>
      </c>
      <c r="P60" s="106">
        <v>7.2563743621752885E-2</v>
      </c>
    </row>
    <row r="61" spans="1:16">
      <c r="A61" s="107" t="s">
        <v>53</v>
      </c>
      <c r="B61" s="108">
        <v>0.1033</v>
      </c>
      <c r="C61" s="105">
        <v>0.15411423585900114</v>
      </c>
      <c r="D61" s="81">
        <f>'[1]2015'!BO59</f>
        <v>0.13619374089701552</v>
      </c>
      <c r="E61" s="81">
        <f>'[1]2015'!BP59</f>
        <v>0.12145530391085523</v>
      </c>
      <c r="F61" s="81">
        <f>'[1]2015'!BQ59</f>
        <v>6.1195598298553991E-2</v>
      </c>
      <c r="G61" s="81">
        <f>'[1]2015'!BR59</f>
        <v>4.8051794391281072E-2</v>
      </c>
      <c r="H61" s="81">
        <f>'[1]2015'!BS59</f>
        <v>0.36743851834660213</v>
      </c>
      <c r="I61" s="81">
        <f>'[1]2015'!BT59</f>
        <v>0.35360205318966159</v>
      </c>
      <c r="J61" s="81">
        <f>'[1]2015'!BU59</f>
        <v>5.7891273618329596E-2</v>
      </c>
      <c r="K61" s="81">
        <f>'[1]2015'!BV59</f>
        <v>0.26582121408675474</v>
      </c>
      <c r="L61" s="81">
        <f>'[1]2015'!BW59</f>
        <v>-2.2910606265044306E-2</v>
      </c>
      <c r="M61" s="81">
        <f>'[1]2015'!BX59</f>
        <v>0.14436591017589953</v>
      </c>
      <c r="N61" s="81">
        <f>'[1]2015'!BY59</f>
        <v>0.14436591017589953</v>
      </c>
      <c r="O61" s="81">
        <f>'[1]2015'!BZ59</f>
        <v>1.1886340532469464</v>
      </c>
      <c r="P61" s="106">
        <v>7.258252637082506E-2</v>
      </c>
    </row>
    <row r="62" spans="1:16">
      <c r="A62" s="109" t="s">
        <v>59</v>
      </c>
      <c r="B62" s="110">
        <v>5.6899999999999999E-2</v>
      </c>
      <c r="C62" s="105">
        <v>8.4760342904429645E-2</v>
      </c>
      <c r="D62" s="81">
        <f>'[1]2015'!BO60</f>
        <v>8.8286969701962301E-2</v>
      </c>
      <c r="E62" s="81">
        <f>'[1]2015'!BP60</f>
        <v>7.7724286177371621E-2</v>
      </c>
      <c r="F62" s="81">
        <f>'[1]2015'!BQ60</f>
        <v>4.742512277789307E-2</v>
      </c>
      <c r="G62" s="81">
        <f>'[1]2015'!BR60</f>
        <v>4.125957924287034E-2</v>
      </c>
      <c r="H62" s="81">
        <f>'[1]2015'!BS60</f>
        <v>0.15737609736284053</v>
      </c>
      <c r="I62" s="81">
        <f>'[1]2015'!BT60</f>
        <v>0.12625902044351645</v>
      </c>
      <c r="J62" s="81">
        <f>'[1]2015'!BU60</f>
        <v>2.1431207004056374E-2</v>
      </c>
      <c r="K62" s="81">
        <f>'[1]2015'!BV60</f>
        <v>0.13116819079254158</v>
      </c>
      <c r="L62" s="81">
        <f>'[1]2015'!BW60</f>
        <v>2.4280381562201671E-2</v>
      </c>
      <c r="M62" s="81">
        <f>'[1]2015'!BX60</f>
        <v>5.344390461516995E-2</v>
      </c>
      <c r="N62" s="81">
        <f>'[1]2015'!BY60</f>
        <v>5.3443904615169957E-2</v>
      </c>
      <c r="O62" s="81">
        <f>'[1]2015'!BZ60</f>
        <v>0.68760881886013936</v>
      </c>
      <c r="P62" s="106">
        <v>2.3879171152192239E-2</v>
      </c>
    </row>
    <row r="63" spans="1:16">
      <c r="A63" s="107" t="s">
        <v>106</v>
      </c>
      <c r="B63" s="108">
        <v>1.6899999999999998E-2</v>
      </c>
      <c r="C63" s="105">
        <v>2.9561247694932253E-2</v>
      </c>
      <c r="D63" s="81">
        <f>'[1]2015'!BO61</f>
        <v>1.9766821946745068E-2</v>
      </c>
      <c r="E63" s="81">
        <f>'[1]2015'!BP61</f>
        <v>2.2030428085746928E-2</v>
      </c>
      <c r="F63" s="81">
        <f>'[1]2015'!BQ61</f>
        <v>4.9021349152783226E-3</v>
      </c>
      <c r="G63" s="81">
        <f>'[1]2015'!BR61</f>
        <v>4.5036581434452503E-3</v>
      </c>
      <c r="H63" s="81">
        <f>'[1]2015'!BS61</f>
        <v>5.5624763682051229E-2</v>
      </c>
      <c r="I63" s="81">
        <f>'[1]2015'!BT61</f>
        <v>6.1849843914138142E-2</v>
      </c>
      <c r="J63" s="81">
        <f>'[1]2015'!BU61</f>
        <v>1.4481063584107199E-2</v>
      </c>
      <c r="K63" s="81">
        <f>'[1]2015'!BV61</f>
        <v>5.8142466981584776E-2</v>
      </c>
      <c r="L63" s="81">
        <f>'[1]2015'!BW61</f>
        <v>-1.4081610810090919E-2</v>
      </c>
      <c r="M63" s="81">
        <f>'[1]2015'!BX61</f>
        <v>3.6112038895837847E-2</v>
      </c>
      <c r="N63" s="81">
        <f>'[1]2015'!BY61</f>
        <v>3.6112038895837847E-2</v>
      </c>
      <c r="O63" s="81">
        <f>'[1]2015'!BZ61</f>
        <v>1.6391891594335986</v>
      </c>
      <c r="P63" s="106">
        <v>1.7844708826664588E-2</v>
      </c>
    </row>
    <row r="64" spans="1:16">
      <c r="A64" s="109" t="s">
        <v>70</v>
      </c>
      <c r="B64" s="110">
        <v>2.3199999999999998E-2</v>
      </c>
      <c r="C64" s="105">
        <v>2.7674989570290329E-2</v>
      </c>
      <c r="D64" s="81">
        <f>'[1]2015'!BO62</f>
        <v>3.0599960795856567E-2</v>
      </c>
      <c r="E64" s="81">
        <f>'[1]2015'!BP62</f>
        <v>2.7128721403184088E-2</v>
      </c>
      <c r="F64" s="81">
        <f>'[1]2015'!BQ62</f>
        <v>3.3578119276456968E-3</v>
      </c>
      <c r="G64" s="81">
        <f>'[1]2015'!BR62</f>
        <v>2.6917940804430745E-3</v>
      </c>
      <c r="H64" s="81">
        <f>'[1]2015'!BS62</f>
        <v>6.6240329206479487E-2</v>
      </c>
      <c r="I64" s="81">
        <f>'[1]2015'!BT62</f>
        <v>5.8329386189174805E-2</v>
      </c>
      <c r="J64" s="81">
        <f>'[1]2015'!BU62</f>
        <v>1.6421840215046338E-2</v>
      </c>
      <c r="K64" s="81">
        <f>'[1]2015'!BV62</f>
        <v>6.8080556822084318E-2</v>
      </c>
      <c r="L64" s="81">
        <f>'[1]2015'!BW62</f>
        <v>-1.3823114015716145E-2</v>
      </c>
      <c r="M64" s="81">
        <f>'[1]2015'!BX62</f>
        <v>4.0951835418900233E-2</v>
      </c>
      <c r="N64" s="81">
        <f>'[1]2015'!BY62</f>
        <v>4.0951835418900233E-2</v>
      </c>
      <c r="O64" s="81">
        <f>'[1]2015'!BZ62</f>
        <v>1.5095379841268055</v>
      </c>
      <c r="P64" s="106">
        <v>2.1006394116059611E-2</v>
      </c>
    </row>
    <row r="65" spans="1:18">
      <c r="A65" s="107" t="s">
        <v>69</v>
      </c>
      <c r="B65" s="108">
        <v>0.105</v>
      </c>
      <c r="C65" s="105">
        <v>7.3258948154204903E-2</v>
      </c>
      <c r="D65" s="81">
        <f>'[1]2015'!BO63</f>
        <v>0.11550767918629745</v>
      </c>
      <c r="E65" s="81">
        <f>'[1]2015'!BP63</f>
        <v>0.10505280409554167</v>
      </c>
      <c r="F65" s="81">
        <f>'[1]2015'!BQ63</f>
        <v>3.0960936995241699E-2</v>
      </c>
      <c r="G65" s="81">
        <f>'[1]2015'!BR63</f>
        <v>2.3199147509557472E-2</v>
      </c>
      <c r="H65" s="81">
        <f>'[1]2015'!BS63</f>
        <v>0.24861231718143528</v>
      </c>
      <c r="I65" s="81">
        <f>'[1]2015'!BT63</f>
        <v>0.2319256925702663</v>
      </c>
      <c r="J65" s="81">
        <f>'[1]2015'!BU63</f>
        <v>5.1965601471035121E-2</v>
      </c>
      <c r="K65" s="81">
        <f>'[1]2015'!BV63</f>
        <v>0.23464161576453796</v>
      </c>
      <c r="L65" s="81">
        <f>'[1]2015'!BW63</f>
        <v>-2.453600757345463E-2</v>
      </c>
      <c r="M65" s="81">
        <f>'[1]2015'!BX63</f>
        <v>0.1295888116689963</v>
      </c>
      <c r="N65" s="81">
        <f>'[1]2015'!BY63</f>
        <v>0.1295888116689963</v>
      </c>
      <c r="O65" s="81">
        <f>'[1]2015'!BZ63</f>
        <v>1.2335588067800649</v>
      </c>
      <c r="P65" s="106">
        <v>2.38253476670141E-2</v>
      </c>
    </row>
    <row r="66" spans="1:18">
      <c r="A66" s="109" t="s">
        <v>72</v>
      </c>
      <c r="B66" s="110">
        <v>0.1143</v>
      </c>
      <c r="C66" s="105">
        <v>0.15640904807569483</v>
      </c>
      <c r="D66" s="81">
        <f>'[1]2015'!BO64</f>
        <v>0.18848990257987397</v>
      </c>
      <c r="E66" s="81">
        <f>'[1]2015'!BP64</f>
        <v>0.18821660700024739</v>
      </c>
      <c r="F66" s="81">
        <f>'[1]2015'!BQ64</f>
        <v>0.11409208937540929</v>
      </c>
      <c r="G66" s="81">
        <f>'[1]2015'!BR64</f>
        <v>9.7802962865692594E-2</v>
      </c>
      <c r="H66" s="81">
        <f>'[1]2015'!BS64</f>
        <v>0.3439529247466101</v>
      </c>
      <c r="I66" s="81">
        <f>'[1]2015'!BT64</f>
        <v>0.35952175836181433</v>
      </c>
      <c r="J66" s="81">
        <f>'[1]2015'!BU64</f>
        <v>5.1393194033570275E-2</v>
      </c>
      <c r="K66" s="81">
        <f>'[1]2015'!BV64</f>
        <v>0.31637798210521373</v>
      </c>
      <c r="L66" s="81">
        <f>'[1]2015'!BW64</f>
        <v>6.005523189528103E-2</v>
      </c>
      <c r="M66" s="81">
        <f>'[1]2015'!BX64</f>
        <v>0.12816137510496636</v>
      </c>
      <c r="N66" s="81">
        <f>'[1]2015'!BY64</f>
        <v>0.12816137510496634</v>
      </c>
      <c r="O66" s="81">
        <f>'[1]2015'!BZ64</f>
        <v>0.68092490427689989</v>
      </c>
      <c r="P66" s="106">
        <v>2.7645957133613785E-2</v>
      </c>
    </row>
    <row r="67" spans="1:18">
      <c r="A67" s="107" t="s">
        <v>39</v>
      </c>
      <c r="B67" s="108">
        <v>2.4400000000000002E-2</v>
      </c>
      <c r="C67" s="105">
        <v>3.9722207033186775E-2</v>
      </c>
      <c r="D67" s="81">
        <f>'[1]2015'!BO65</f>
        <v>3.4565655931662345E-2</v>
      </c>
      <c r="E67" s="81">
        <f>'[1]2015'!BP65</f>
        <v>3.116280701984387E-2</v>
      </c>
      <c r="F67" s="81">
        <f>'[1]2015'!BQ65</f>
        <v>7.9466010220174098E-3</v>
      </c>
      <c r="G67" s="81">
        <f>'[1]2015'!BR65</f>
        <v>7.4692748602863878E-3</v>
      </c>
      <c r="H67" s="81">
        <f>'[1]2015'!BS65</f>
        <v>9.2700728056829482E-2</v>
      </c>
      <c r="I67" s="81">
        <f>'[1]2015'!BT65</f>
        <v>8.8507146924422811E-2</v>
      </c>
      <c r="J67" s="81">
        <f>'[1]2015'!BU65</f>
        <v>1.9254043386970874E-2</v>
      </c>
      <c r="K67" s="81">
        <f>'[1]2015'!BV65</f>
        <v>7.9177426916653693E-2</v>
      </c>
      <c r="L67" s="81">
        <f>'[1]2015'!BW65</f>
        <v>-1.6851812876965945E-2</v>
      </c>
      <c r="M67" s="81">
        <f>'[1]2015'!BX65</f>
        <v>4.8014619896809815E-2</v>
      </c>
      <c r="N67" s="81">
        <f>'[1]2015'!BY65</f>
        <v>4.8014619896809815E-2</v>
      </c>
      <c r="O67" s="81">
        <f>'[1]2015'!BZ65</f>
        <v>1.5407668463959308</v>
      </c>
      <c r="P67" s="106">
        <v>1.8560237986386272E-2</v>
      </c>
    </row>
    <row r="68" spans="1:18">
      <c r="A68" s="109" t="s">
        <v>80</v>
      </c>
      <c r="B68" s="110">
        <v>5.7500000000000002E-2</v>
      </c>
      <c r="C68" s="105">
        <v>7.6348807115644818E-2</v>
      </c>
      <c r="D68" s="81">
        <f>'[1]2015'!BO66</f>
        <v>8.7711748673497722E-2</v>
      </c>
      <c r="E68" s="81">
        <f>'[1]2015'!BP66</f>
        <v>7.8583267486839151E-2</v>
      </c>
      <c r="F68" s="81">
        <f>'[1]2015'!BQ66</f>
        <v>2.6144422212208081E-2</v>
      </c>
      <c r="G68" s="81">
        <f>'[1]2015'!BR66</f>
        <v>2.0495384347936355E-2</v>
      </c>
      <c r="H68" s="81">
        <f>'[1]2015'!BS66</f>
        <v>0.18686574762764538</v>
      </c>
      <c r="I68" s="81">
        <f>'[1]2015'!BT66</f>
        <v>0.19204338922397909</v>
      </c>
      <c r="J68" s="81">
        <f>'[1]2015'!BU66</f>
        <v>4.0953917775654006E-2</v>
      </c>
      <c r="K68" s="81">
        <f>'[1]2015'!BV66</f>
        <v>0.18071177918500408</v>
      </c>
      <c r="L68" s="81">
        <f>'[1]2015'!BW66</f>
        <v>-2.3545244211325783E-2</v>
      </c>
      <c r="M68" s="81">
        <f>'[1]2015'!BX66</f>
        <v>0.10212851169816493</v>
      </c>
      <c r="N68" s="81">
        <f>'[1]2015'!BY66</f>
        <v>0.10212851169816493</v>
      </c>
      <c r="O68" s="81">
        <f>'[1]2015'!BZ66</f>
        <v>1.2996215983926738</v>
      </c>
      <c r="P68" s="106">
        <v>3.5880495001033907E-2</v>
      </c>
    </row>
    <row r="69" spans="1:18">
      <c r="A69" s="107" t="s">
        <v>82</v>
      </c>
      <c r="B69" s="108">
        <v>2.87E-2</v>
      </c>
      <c r="C69" s="105">
        <v>3.6884228554722502E-2</v>
      </c>
      <c r="D69" s="81">
        <f>'[1]2015'!BO67</f>
        <v>3.7028338594589288E-2</v>
      </c>
      <c r="E69" s="81">
        <f>'[1]2015'!BP67</f>
        <v>3.3702809291309907E-2</v>
      </c>
      <c r="F69" s="81">
        <f>'[1]2015'!BQ67</f>
        <v>4.5934715928702269E-3</v>
      </c>
      <c r="G69" s="81">
        <f>'[1]2015'!BR67</f>
        <v>3.8438995996468712E-3</v>
      </c>
      <c r="H69" s="81">
        <f>'[1]2015'!BS67</f>
        <v>6.2797935724377835E-2</v>
      </c>
      <c r="I69" s="81">
        <f>'[1]2015'!BT67</f>
        <v>5.3151981953915309E-2</v>
      </c>
      <c r="J69" s="81">
        <f>'[1]2015'!BU67</f>
        <v>1.2573852614341692E-2</v>
      </c>
      <c r="K69" s="81">
        <f>'[1]2015'!BV67</f>
        <v>6.5058755768747756E-2</v>
      </c>
      <c r="L69" s="81">
        <f>'[1]2015'!BW67</f>
        <v>2.3468628138720651E-3</v>
      </c>
      <c r="M69" s="81">
        <f>'[1]2015'!BX67</f>
        <v>3.1355946477437842E-2</v>
      </c>
      <c r="N69" s="81">
        <f>'[1]2015'!BY67</f>
        <v>3.1355946477437849E-2</v>
      </c>
      <c r="O69" s="81">
        <f>'[1]2015'!BZ67</f>
        <v>0.93036595870727057</v>
      </c>
      <c r="P69" s="106">
        <v>1.544970299940253E-2</v>
      </c>
    </row>
    <row r="70" spans="1:18">
      <c r="A70" s="109" t="s">
        <v>40</v>
      </c>
      <c r="B70" s="110">
        <v>2.5700000000000001E-2</v>
      </c>
      <c r="C70" s="105">
        <v>3.5876830468947123E-2</v>
      </c>
      <c r="D70" s="81">
        <f>'[1]2015'!BO68</f>
        <v>1.795995231013528E-2</v>
      </c>
      <c r="E70" s="81">
        <f>'[1]2015'!BP68</f>
        <v>1.8236017742958743E-2</v>
      </c>
      <c r="F70" s="81">
        <f>'[1]2015'!BQ68</f>
        <v>0</v>
      </c>
      <c r="G70" s="81">
        <f>'[1]2015'!BR68</f>
        <v>0</v>
      </c>
      <c r="H70" s="81">
        <f>'[1]2015'!BS68</f>
        <v>6.7889185149782399E-2</v>
      </c>
      <c r="I70" s="81">
        <f>'[1]2015'!BT68</f>
        <v>6.4179741168242502E-2</v>
      </c>
      <c r="J70" s="81">
        <f>'[1]2015'!BU68</f>
        <v>2.0053285928806609E-2</v>
      </c>
      <c r="K70" s="81">
        <f>'[1]2015'!BV68</f>
        <v>6.8243742468729912E-2</v>
      </c>
      <c r="L70" s="81">
        <f>'[1]2015'!BW68</f>
        <v>-3.1771706982812419E-2</v>
      </c>
      <c r="M70" s="81">
        <f>'[1]2015'!BX68</f>
        <v>5.0007724725771162E-2</v>
      </c>
      <c r="N70" s="81">
        <f>'[1]2015'!BY68</f>
        <v>5.0007724725771169E-2</v>
      </c>
      <c r="O70" s="81">
        <f>'[1]2015'!BZ68</f>
        <v>2.7422502780290428</v>
      </c>
      <c r="P70" s="106">
        <v>3.4399665080530537E-2</v>
      </c>
    </row>
    <row r="71" spans="1:18">
      <c r="A71" s="107" t="s">
        <v>91</v>
      </c>
      <c r="B71" s="108">
        <v>8.0999999999999996E-3</v>
      </c>
      <c r="C71" s="105">
        <v>6.572344724500561E-3</v>
      </c>
      <c r="D71" s="81">
        <f>'[1]2015'!BO69</f>
        <v>6.731569507272917E-3</v>
      </c>
      <c r="E71" s="81">
        <f>'[1]2015'!BP69</f>
        <v>6.1435306776728123E-3</v>
      </c>
      <c r="F71" s="81">
        <f>'[1]2015'!BQ69</f>
        <v>0</v>
      </c>
      <c r="G71" s="81">
        <f>'[1]2015'!BR69</f>
        <v>0</v>
      </c>
      <c r="H71" s="81">
        <f>'[1]2015'!BS69</f>
        <v>4.2528266154292671E-2</v>
      </c>
      <c r="I71" s="81">
        <f>'[1]2015'!BT69</f>
        <v>4.0317391580352829E-2</v>
      </c>
      <c r="J71" s="81">
        <f>'[1]2015'!BU69</f>
        <v>9.1532657561963875E-3</v>
      </c>
      <c r="K71" s="81">
        <f>'[1]2015'!BV69</f>
        <v>2.8969415467963475E-2</v>
      </c>
      <c r="L71" s="81">
        <f>'[1]2015'!BW69</f>
        <v>-1.6682354112617852E-2</v>
      </c>
      <c r="M71" s="81">
        <f>'[1]2015'!BX69</f>
        <v>2.2825884790290664E-2</v>
      </c>
      <c r="N71" s="81">
        <f>'[1]2015'!BY69</f>
        <v>2.2825884790290664E-2</v>
      </c>
      <c r="O71" s="81">
        <f>'[1]2015'!BZ69</f>
        <v>3.7154343304975854</v>
      </c>
      <c r="P71" s="106">
        <v>1.0633644762355829E-2</v>
      </c>
    </row>
    <row r="72" spans="1:18">
      <c r="A72" s="111" t="s">
        <v>103</v>
      </c>
      <c r="B72" s="110">
        <v>0.12670000000000001</v>
      </c>
      <c r="C72" s="105">
        <v>5.5017199236303223E-2</v>
      </c>
      <c r="D72" s="81">
        <f>'[1]2015'!BO70</f>
        <v>0.12672354755957518</v>
      </c>
      <c r="E72" s="81">
        <f>'[1]2015'!BP70</f>
        <v>6.2152703558290147E-2</v>
      </c>
      <c r="F72" s="81">
        <f>'[1]2015'!BQ70</f>
        <v>7.3371958214066391E-2</v>
      </c>
      <c r="G72" s="81">
        <f>'[1]2015'!BR70</f>
        <v>3.5976173520533311E-2</v>
      </c>
      <c r="H72" s="81">
        <f>'[1]2015'!BS70</f>
        <v>0.22586103130713236</v>
      </c>
      <c r="I72" s="81">
        <f>'[1]2015'!BT70</f>
        <v>0.11095612570054575</v>
      </c>
      <c r="J72" s="81">
        <f>'[1]2015'!BU70</f>
        <v>2.1351727940805695E-2</v>
      </c>
      <c r="K72" s="81">
        <f>'[1]2015'!BV70</f>
        <v>0.11539840788196609</v>
      </c>
      <c r="L72" s="81">
        <f>'[1]2015'!BW70</f>
        <v>8.9069992346142088E-3</v>
      </c>
      <c r="M72" s="81">
        <f>'[1]2015'!BX70</f>
        <v>5.3245704323675938E-2</v>
      </c>
      <c r="N72" s="81">
        <f>'[1]2015'!BY70</f>
        <v>5.3245704323675938E-2</v>
      </c>
      <c r="O72" s="81">
        <f>'[1]2015'!BZ70</f>
        <v>0.85669168475896229</v>
      </c>
      <c r="P72" s="106">
        <v>1.5157445761224336E-2</v>
      </c>
    </row>
    <row r="73" spans="1:18">
      <c r="A73" s="109"/>
      <c r="B73" s="112">
        <f>SUM(B60:B72)</f>
        <v>1</v>
      </c>
      <c r="C73" s="113">
        <f>SUM(C60:C72)</f>
        <v>1.0000482916093538</v>
      </c>
      <c r="D73" s="81">
        <f>'[1]2015'!BO71</f>
        <v>1</v>
      </c>
      <c r="E73" s="81">
        <f>'[1]2015'!BP71</f>
        <v>0.99999777466597095</v>
      </c>
      <c r="F73" s="81">
        <f>'[1]2015'!BQ71</f>
        <v>0.99999999999999956</v>
      </c>
      <c r="G73" s="81">
        <f>'[1]2015'!BR71</f>
        <v>0.99963951949722007</v>
      </c>
      <c r="H73" s="81">
        <f>'[1]2015'!BS71</f>
        <v>1.0000000000000004</v>
      </c>
      <c r="I73" s="81">
        <f>'[1]2015'!BT71</f>
        <v>1.0003249917636725</v>
      </c>
      <c r="J73" s="81">
        <f>'[1]2015'!BU71</f>
        <v>8.7289838130854755E-5</v>
      </c>
      <c r="K73" s="81">
        <f>'[1]2015'!BV71</f>
        <v>1.0002154530161478</v>
      </c>
      <c r="L73" s="81">
        <f>'[1]2015'!BW71</f>
        <v>0.99978009631579423</v>
      </c>
      <c r="M73" s="81">
        <f>'[1]2015'!BX71</f>
        <v>2.1767835017673251E-4</v>
      </c>
      <c r="N73" s="81">
        <f>'[1]2015'!BY71</f>
        <v>2.1767835017677539E-4</v>
      </c>
      <c r="O73" s="81">
        <f>'[1]2015'!BZ71</f>
        <v>2.1767883458489339E-4</v>
      </c>
      <c r="P73" s="106">
        <v>2.1049824499544064E-4</v>
      </c>
    </row>
    <row r="75" spans="1:18" ht="15" customHeight="1">
      <c r="A75" s="217"/>
      <c r="B75" s="198" t="str">
        <f>B59</f>
        <v>MODECOM 2007</v>
      </c>
      <c r="C75" s="198" t="str">
        <f>C59</f>
        <v>Syctom 2012</v>
      </c>
      <c r="D75" s="198" t="s">
        <v>25</v>
      </c>
      <c r="E75" s="198" t="s">
        <v>26</v>
      </c>
      <c r="F75" s="210" t="str">
        <f>D57</f>
        <v>Syctom 2015</v>
      </c>
      <c r="G75" s="211"/>
      <c r="H75" s="211"/>
      <c r="I75" s="211"/>
      <c r="J75" s="211"/>
      <c r="K75" s="212"/>
    </row>
    <row r="76" spans="1:18" ht="30">
      <c r="A76" s="218"/>
      <c r="B76" s="198"/>
      <c r="C76" s="198"/>
      <c r="D76" s="198"/>
      <c r="E76" s="198"/>
      <c r="F76" s="114" t="s">
        <v>149</v>
      </c>
      <c r="G76" s="115" t="s">
        <v>151</v>
      </c>
      <c r="H76" s="114" t="str">
        <f>F58</f>
        <v>Min</v>
      </c>
      <c r="I76" s="114" t="str">
        <f>H58</f>
        <v>Max</v>
      </c>
      <c r="J76" s="115" t="str">
        <f>N58</f>
        <v>Erreur absolue</v>
      </c>
      <c r="K76" s="115" t="str">
        <f>O58</f>
        <v>Erreur relative</v>
      </c>
      <c r="N76" s="99" t="s">
        <v>104</v>
      </c>
      <c r="O76" s="100" t="s">
        <v>24</v>
      </c>
      <c r="P76" s="116" t="s">
        <v>25</v>
      </c>
      <c r="Q76" s="116" t="s">
        <v>26</v>
      </c>
      <c r="R76" t="s">
        <v>152</v>
      </c>
    </row>
    <row r="77" spans="1:18">
      <c r="A77" s="1" t="str">
        <f>A60</f>
        <v>Déchets Putrescibles</v>
      </c>
      <c r="B77" s="117">
        <f t="shared" ref="B77:C89" si="0">B60</f>
        <v>0.30930000000000002</v>
      </c>
      <c r="C77" s="117">
        <f t="shared" si="0"/>
        <v>0.22384786221749597</v>
      </c>
      <c r="D77" s="117">
        <v>0.21745421840266946</v>
      </c>
      <c r="E77" s="118">
        <v>0.22611376396934094</v>
      </c>
      <c r="F77" s="118">
        <f t="shared" ref="F77:F89" si="1">E60</f>
        <v>0.22840848821610951</v>
      </c>
      <c r="G77" s="119">
        <f>F77*M$96</f>
        <v>75.15053755933674</v>
      </c>
      <c r="H77" s="118">
        <f t="shared" ref="H77:H89" si="2">G60</f>
        <v>8.5284843409244082E-2</v>
      </c>
      <c r="I77" s="118">
        <f t="shared" ref="I77:I89" si="3">I60</f>
        <v>0.50863335052210012</v>
      </c>
      <c r="J77" s="118">
        <f t="shared" ref="J77:K89" si="4">N60</f>
        <v>0.26227735231557486</v>
      </c>
      <c r="K77" s="118">
        <f t="shared" si="4"/>
        <v>1.1482819853324373</v>
      </c>
      <c r="L77" s="120">
        <f>B77/D77</f>
        <v>1.4223683599793668</v>
      </c>
      <c r="M77" s="70">
        <f>I77-H77</f>
        <v>0.42334850711285604</v>
      </c>
      <c r="N77" s="104">
        <v>0.30930000000000002</v>
      </c>
      <c r="O77" s="105">
        <v>0.22384786221749597</v>
      </c>
      <c r="P77" s="117">
        <v>0.21745421840266946</v>
      </c>
      <c r="Q77" s="118">
        <v>0.22611376396934094</v>
      </c>
      <c r="R77" s="70">
        <f t="shared" ref="R77:R90" si="5">F77</f>
        <v>0.22840848821610951</v>
      </c>
    </row>
    <row r="78" spans="1:18">
      <c r="A78" s="1" t="str">
        <f t="shared" ref="A78:B89" si="6">A61</f>
        <v>Papiers</v>
      </c>
      <c r="B78" s="117">
        <f t="shared" si="6"/>
        <v>0.1033</v>
      </c>
      <c r="C78" s="117">
        <f t="shared" si="0"/>
        <v>0.15411423585900114</v>
      </c>
      <c r="D78" s="117">
        <v>0.13310056515450694</v>
      </c>
      <c r="E78" s="118">
        <v>0.12621046204246816</v>
      </c>
      <c r="F78" s="118">
        <f t="shared" si="1"/>
        <v>0.12145530391085523</v>
      </c>
      <c r="G78" s="119">
        <f t="shared" ref="G78:G89" si="7">F78*M$96</f>
        <v>39.960999040006918</v>
      </c>
      <c r="H78" s="118">
        <f t="shared" si="2"/>
        <v>4.8051794391281072E-2</v>
      </c>
      <c r="I78" s="118">
        <f t="shared" si="3"/>
        <v>0.35360205318966159</v>
      </c>
      <c r="J78" s="118">
        <f t="shared" si="4"/>
        <v>0.14436591017589953</v>
      </c>
      <c r="K78" s="118">
        <f t="shared" si="4"/>
        <v>1.1886340532469464</v>
      </c>
      <c r="L78" s="120">
        <f t="shared" ref="L78:L89" si="8">B78/D78</f>
        <v>0.77610489392052096</v>
      </c>
      <c r="M78" s="70">
        <f t="shared" ref="M78:M89" si="9">I78-H78</f>
        <v>0.30555025879838049</v>
      </c>
      <c r="N78" s="108">
        <v>0.1033</v>
      </c>
      <c r="O78" s="105">
        <v>0.15411423585900114</v>
      </c>
      <c r="P78" s="117">
        <v>0.13310056515450694</v>
      </c>
      <c r="Q78" s="118">
        <v>0.12621046204246816</v>
      </c>
      <c r="R78" s="70">
        <f t="shared" si="5"/>
        <v>0.12145530391085523</v>
      </c>
    </row>
    <row r="79" spans="1:18">
      <c r="A79" s="1" t="str">
        <f t="shared" si="6"/>
        <v>Cartons</v>
      </c>
      <c r="B79" s="117">
        <f t="shared" si="6"/>
        <v>5.6899999999999999E-2</v>
      </c>
      <c r="C79" s="117">
        <f t="shared" si="0"/>
        <v>8.4760342904429645E-2</v>
      </c>
      <c r="D79" s="117">
        <v>8.4977035764165321E-2</v>
      </c>
      <c r="E79" s="118">
        <v>9.870587327859015E-2</v>
      </c>
      <c r="F79" s="118">
        <f t="shared" si="1"/>
        <v>7.7724286177371621E-2</v>
      </c>
      <c r="G79" s="119">
        <f t="shared" si="7"/>
        <v>25.572700617494998</v>
      </c>
      <c r="H79" s="118">
        <f t="shared" si="2"/>
        <v>4.125957924287034E-2</v>
      </c>
      <c r="I79" s="118">
        <f t="shared" si="3"/>
        <v>0.12625902044351645</v>
      </c>
      <c r="J79" s="118">
        <f t="shared" si="4"/>
        <v>5.3443904615169957E-2</v>
      </c>
      <c r="K79" s="118">
        <f t="shared" si="4"/>
        <v>0.68760881886013936</v>
      </c>
      <c r="L79" s="120">
        <f t="shared" si="8"/>
        <v>0.66959266686959018</v>
      </c>
      <c r="M79" s="70">
        <f t="shared" si="9"/>
        <v>8.4999441200646106E-2</v>
      </c>
      <c r="N79" s="110">
        <v>5.6899999999999999E-2</v>
      </c>
      <c r="O79" s="105">
        <v>8.4760342904429645E-2</v>
      </c>
      <c r="P79" s="117">
        <v>8.4977035764165321E-2</v>
      </c>
      <c r="Q79" s="118">
        <v>9.870587327859015E-2</v>
      </c>
      <c r="R79" s="70">
        <f t="shared" si="5"/>
        <v>7.7724286177371621E-2</v>
      </c>
    </row>
    <row r="80" spans="1:18">
      <c r="A80" s="1" t="str">
        <f t="shared" si="6"/>
        <v>Composites</v>
      </c>
      <c r="B80" s="117">
        <f t="shared" si="6"/>
        <v>1.6899999999999998E-2</v>
      </c>
      <c r="C80" s="117">
        <f t="shared" si="0"/>
        <v>2.9561247694932253E-2</v>
      </c>
      <c r="D80" s="117">
        <v>2.0511166905823195E-2</v>
      </c>
      <c r="E80" s="118">
        <v>2.2590783766282978E-2</v>
      </c>
      <c r="F80" s="118">
        <f t="shared" si="1"/>
        <v>2.2030428085746928E-2</v>
      </c>
      <c r="G80" s="119">
        <f t="shared" si="7"/>
        <v>7.2484106271030564</v>
      </c>
      <c r="H80" s="118">
        <f t="shared" si="2"/>
        <v>4.5036581434452503E-3</v>
      </c>
      <c r="I80" s="118">
        <f t="shared" si="3"/>
        <v>6.1849843914138142E-2</v>
      </c>
      <c r="J80" s="118">
        <f t="shared" si="4"/>
        <v>3.6112038895837847E-2</v>
      </c>
      <c r="K80" s="118">
        <f t="shared" si="4"/>
        <v>1.6391891594335986</v>
      </c>
      <c r="L80" s="120">
        <f t="shared" si="8"/>
        <v>0.82394142067080678</v>
      </c>
      <c r="M80" s="70">
        <f t="shared" si="9"/>
        <v>5.7346185770692892E-2</v>
      </c>
      <c r="N80" s="108">
        <v>1.6899999999999998E-2</v>
      </c>
      <c r="O80" s="105">
        <v>2.9561247694932253E-2</v>
      </c>
      <c r="P80" s="117">
        <v>2.0511166905823195E-2</v>
      </c>
      <c r="Q80" s="118">
        <v>2.2590783766282978E-2</v>
      </c>
      <c r="R80" s="70">
        <f t="shared" si="5"/>
        <v>2.2030428085746928E-2</v>
      </c>
    </row>
    <row r="81" spans="1:20">
      <c r="A81" s="1" t="str">
        <f t="shared" si="6"/>
        <v xml:space="preserve">Textiles </v>
      </c>
      <c r="B81" s="117">
        <f t="shared" si="6"/>
        <v>2.3199999999999998E-2</v>
      </c>
      <c r="C81" s="117">
        <f t="shared" si="0"/>
        <v>2.7674989570290329E-2</v>
      </c>
      <c r="D81" s="117">
        <v>4.33158138555454E-2</v>
      </c>
      <c r="E81" s="118">
        <v>2.8504511241045284E-2</v>
      </c>
      <c r="F81" s="118">
        <f t="shared" si="1"/>
        <v>2.7128721403184088E-2</v>
      </c>
      <c r="G81" s="119">
        <f t="shared" si="7"/>
        <v>8.9258416474339111</v>
      </c>
      <c r="H81" s="118">
        <f t="shared" si="2"/>
        <v>2.6917940804430745E-3</v>
      </c>
      <c r="I81" s="118">
        <f t="shared" si="3"/>
        <v>5.8329386189174805E-2</v>
      </c>
      <c r="J81" s="118">
        <f t="shared" si="4"/>
        <v>4.0951835418900233E-2</v>
      </c>
      <c r="K81" s="118">
        <f t="shared" si="4"/>
        <v>1.5095379841268055</v>
      </c>
      <c r="L81" s="120">
        <f t="shared" si="8"/>
        <v>0.53560115659768159</v>
      </c>
      <c r="M81" s="70">
        <f t="shared" si="9"/>
        <v>5.5637592108731732E-2</v>
      </c>
      <c r="N81" s="110">
        <v>2.3199999999999998E-2</v>
      </c>
      <c r="O81" s="105">
        <v>2.7674989570290329E-2</v>
      </c>
      <c r="P81" s="117">
        <v>4.3315813855545372E-2</v>
      </c>
      <c r="Q81" s="118">
        <v>2.8504511241045284E-2</v>
      </c>
      <c r="R81" s="70">
        <f t="shared" si="5"/>
        <v>2.7128721403184088E-2</v>
      </c>
    </row>
    <row r="82" spans="1:20">
      <c r="A82" s="1" t="str">
        <f t="shared" si="6"/>
        <v>Textiles sanitaires</v>
      </c>
      <c r="B82" s="117">
        <f t="shared" si="6"/>
        <v>0.105</v>
      </c>
      <c r="C82" s="117">
        <f t="shared" si="0"/>
        <v>7.3258948154204903E-2</v>
      </c>
      <c r="D82" s="117">
        <v>7.3496410319004363E-2</v>
      </c>
      <c r="E82" s="118">
        <v>9.1187119019428636E-2</v>
      </c>
      <c r="F82" s="118">
        <f t="shared" si="1"/>
        <v>0.10505280409554167</v>
      </c>
      <c r="G82" s="119">
        <f t="shared" si="7"/>
        <v>34.564278944073124</v>
      </c>
      <c r="H82" s="118">
        <f t="shared" si="2"/>
        <v>2.3199147509557472E-2</v>
      </c>
      <c r="I82" s="118">
        <f t="shared" si="3"/>
        <v>0.2319256925702663</v>
      </c>
      <c r="J82" s="118">
        <f t="shared" si="4"/>
        <v>0.1295888116689963</v>
      </c>
      <c r="K82" s="118">
        <f t="shared" si="4"/>
        <v>1.2335588067800649</v>
      </c>
      <c r="L82" s="120">
        <f t="shared" si="8"/>
        <v>1.4286412022608617</v>
      </c>
      <c r="M82" s="70">
        <f t="shared" si="9"/>
        <v>0.20872654506070881</v>
      </c>
      <c r="N82" s="108">
        <v>0.05</v>
      </c>
      <c r="O82" s="105">
        <v>7.3258948154204903E-2</v>
      </c>
      <c r="P82" s="117">
        <v>7.3496410319004363E-2</v>
      </c>
      <c r="Q82" s="118">
        <v>9.1187119019428636E-2</v>
      </c>
      <c r="R82" s="70">
        <f t="shared" si="5"/>
        <v>0.10505280409554167</v>
      </c>
    </row>
    <row r="83" spans="1:20">
      <c r="A83" s="1" t="str">
        <f t="shared" si="6"/>
        <v>Plastiques</v>
      </c>
      <c r="B83" s="117">
        <f t="shared" si="6"/>
        <v>0.1143</v>
      </c>
      <c r="C83" s="117">
        <f t="shared" si="0"/>
        <v>0.15640904807569483</v>
      </c>
      <c r="D83" s="117">
        <v>0.1800449261091914</v>
      </c>
      <c r="E83" s="118">
        <v>0.18350233790553844</v>
      </c>
      <c r="F83" s="118">
        <f t="shared" si="1"/>
        <v>0.18821660700024739</v>
      </c>
      <c r="G83" s="119">
        <f t="shared" si="7"/>
        <v>61.92667927594735</v>
      </c>
      <c r="H83" s="118">
        <f t="shared" si="2"/>
        <v>9.7802962865692594E-2</v>
      </c>
      <c r="I83" s="118">
        <f t="shared" si="3"/>
        <v>0.35952175836181433</v>
      </c>
      <c r="J83" s="118">
        <f t="shared" si="4"/>
        <v>0.12816137510496634</v>
      </c>
      <c r="K83" s="118">
        <f t="shared" si="4"/>
        <v>0.68092490427689989</v>
      </c>
      <c r="L83" s="120">
        <f t="shared" si="8"/>
        <v>0.63484155021775379</v>
      </c>
      <c r="M83" s="70">
        <f t="shared" si="9"/>
        <v>0.26171879549612176</v>
      </c>
      <c r="N83" s="110">
        <v>0.1143</v>
      </c>
      <c r="O83" s="105">
        <v>0.15640904807569483</v>
      </c>
      <c r="P83" s="117">
        <v>0.1800449261091914</v>
      </c>
      <c r="Q83" s="118">
        <v>0.18350233790553844</v>
      </c>
      <c r="R83" s="70">
        <f t="shared" si="5"/>
        <v>0.18821660700024739</v>
      </c>
    </row>
    <row r="84" spans="1:20">
      <c r="A84" s="1" t="str">
        <f t="shared" si="6"/>
        <v>Combustibles NC</v>
      </c>
      <c r="B84" s="117">
        <f t="shared" si="6"/>
        <v>2.4400000000000002E-2</v>
      </c>
      <c r="C84" s="117">
        <f t="shared" si="0"/>
        <v>3.9722207033186775E-2</v>
      </c>
      <c r="D84" s="117">
        <v>4.41505807956643E-2</v>
      </c>
      <c r="E84" s="118">
        <v>3.5013714023170849E-2</v>
      </c>
      <c r="F84" s="118">
        <f t="shared" si="1"/>
        <v>3.116280701984387E-2</v>
      </c>
      <c r="G84" s="119">
        <f t="shared" si="7"/>
        <v>10.253129021997381</v>
      </c>
      <c r="H84" s="118">
        <f t="shared" si="2"/>
        <v>7.4692748602863878E-3</v>
      </c>
      <c r="I84" s="118">
        <f t="shared" si="3"/>
        <v>8.8507146924422811E-2</v>
      </c>
      <c r="J84" s="118">
        <f t="shared" si="4"/>
        <v>4.8014619896809815E-2</v>
      </c>
      <c r="K84" s="118">
        <f t="shared" si="4"/>
        <v>1.5407668463959308</v>
      </c>
      <c r="L84" s="120">
        <f t="shared" si="8"/>
        <v>0.5526541114583966</v>
      </c>
      <c r="M84" s="70">
        <f t="shared" si="9"/>
        <v>8.1037872064136429E-2</v>
      </c>
      <c r="N84" s="108">
        <v>2.4400000000000002E-2</v>
      </c>
      <c r="O84" s="105">
        <v>3.9722207033186775E-2</v>
      </c>
      <c r="P84" s="117">
        <v>4.41505807956643E-2</v>
      </c>
      <c r="Q84" s="118">
        <v>3.5013714023170849E-2</v>
      </c>
      <c r="R84" s="70">
        <f t="shared" si="5"/>
        <v>3.116280701984387E-2</v>
      </c>
      <c r="T84" s="70">
        <f>I79-H79</f>
        <v>8.4999441200646106E-2</v>
      </c>
    </row>
    <row r="85" spans="1:20">
      <c r="A85" s="1" t="str">
        <f t="shared" si="6"/>
        <v>Verre</v>
      </c>
      <c r="B85" s="117">
        <f t="shared" si="6"/>
        <v>5.7500000000000002E-2</v>
      </c>
      <c r="C85" s="117">
        <f t="shared" si="0"/>
        <v>7.6348807115644818E-2</v>
      </c>
      <c r="D85" s="117">
        <v>7.2544419960910711E-2</v>
      </c>
      <c r="E85" s="118">
        <v>6.5246665055814695E-2</v>
      </c>
      <c r="F85" s="118">
        <f t="shared" si="1"/>
        <v>7.8583267486839151E-2</v>
      </c>
      <c r="G85" s="119">
        <f t="shared" si="7"/>
        <v>25.855321056271471</v>
      </c>
      <c r="H85" s="118">
        <f t="shared" si="2"/>
        <v>2.0495384347936355E-2</v>
      </c>
      <c r="I85" s="118">
        <f t="shared" si="3"/>
        <v>0.19204338922397909</v>
      </c>
      <c r="J85" s="118">
        <f t="shared" si="4"/>
        <v>0.10212851169816493</v>
      </c>
      <c r="K85" s="118">
        <f t="shared" si="4"/>
        <v>1.2996215983926738</v>
      </c>
      <c r="L85" s="120">
        <f t="shared" si="8"/>
        <v>0.79261781996441449</v>
      </c>
      <c r="M85" s="70">
        <f t="shared" si="9"/>
        <v>0.17154800487604274</v>
      </c>
      <c r="N85" s="110">
        <v>5.7500000000000002E-2</v>
      </c>
      <c r="O85" s="105">
        <v>7.6348807115644818E-2</v>
      </c>
      <c r="P85" s="117">
        <v>7.2544419960910711E-2</v>
      </c>
      <c r="Q85" s="118">
        <v>6.5246665055814695E-2</v>
      </c>
      <c r="R85" s="70">
        <f t="shared" si="5"/>
        <v>7.8583267486839151E-2</v>
      </c>
    </row>
    <row r="86" spans="1:20">
      <c r="A86" s="1" t="str">
        <f t="shared" si="6"/>
        <v>Métaux</v>
      </c>
      <c r="B86" s="117">
        <f t="shared" si="6"/>
        <v>2.87E-2</v>
      </c>
      <c r="C86" s="117">
        <f t="shared" si="0"/>
        <v>3.6884228554722502E-2</v>
      </c>
      <c r="D86" s="117">
        <v>5.1713352221609887E-2</v>
      </c>
      <c r="E86" s="118">
        <v>4.0337855118482362E-2</v>
      </c>
      <c r="F86" s="118">
        <f t="shared" si="1"/>
        <v>3.3702809291309907E-2</v>
      </c>
      <c r="G86" s="119">
        <f t="shared" si="7"/>
        <v>11.08883586281323</v>
      </c>
      <c r="H86" s="118">
        <f t="shared" si="2"/>
        <v>3.8438995996468712E-3</v>
      </c>
      <c r="I86" s="118">
        <f t="shared" si="3"/>
        <v>5.3151981953915309E-2</v>
      </c>
      <c r="J86" s="118">
        <f t="shared" si="4"/>
        <v>3.1355946477437849E-2</v>
      </c>
      <c r="K86" s="118">
        <f t="shared" si="4"/>
        <v>0.93036595870727057</v>
      </c>
      <c r="L86" s="120">
        <f t="shared" si="8"/>
        <v>0.55498239365745261</v>
      </c>
      <c r="M86" s="70">
        <f t="shared" si="9"/>
        <v>4.9308082354268437E-2</v>
      </c>
      <c r="N86" s="108">
        <v>2.87E-2</v>
      </c>
      <c r="O86" s="105">
        <v>3.6884228554722502E-2</v>
      </c>
      <c r="P86" s="117">
        <v>5.1713352221609887E-2</v>
      </c>
      <c r="Q86" s="118">
        <v>4.0337855118482362E-2</v>
      </c>
      <c r="R86" s="70">
        <f t="shared" si="5"/>
        <v>3.3702809291309907E-2</v>
      </c>
    </row>
    <row r="87" spans="1:20">
      <c r="A87" s="1" t="str">
        <f t="shared" si="6"/>
        <v>Incombustibles NC</v>
      </c>
      <c r="B87" s="117">
        <f t="shared" si="6"/>
        <v>2.5700000000000001E-2</v>
      </c>
      <c r="C87" s="117">
        <f t="shared" si="0"/>
        <v>3.5876830468947123E-2</v>
      </c>
      <c r="D87" s="117">
        <v>1.8493605601186108E-2</v>
      </c>
      <c r="E87" s="118">
        <v>1.6677595960460041E-2</v>
      </c>
      <c r="F87" s="118">
        <f t="shared" si="1"/>
        <v>1.8236017742958743E-2</v>
      </c>
      <c r="G87" s="119">
        <f t="shared" si="7"/>
        <v>5.9999807670383039</v>
      </c>
      <c r="H87" s="118">
        <f t="shared" si="2"/>
        <v>0</v>
      </c>
      <c r="I87" s="118">
        <f t="shared" si="3"/>
        <v>6.4179741168242502E-2</v>
      </c>
      <c r="J87" s="118">
        <f t="shared" si="4"/>
        <v>5.0007724725771169E-2</v>
      </c>
      <c r="K87" s="118">
        <f t="shared" si="4"/>
        <v>2.7422502780290428</v>
      </c>
      <c r="L87" s="120">
        <f t="shared" si="8"/>
        <v>1.3896695189796684</v>
      </c>
      <c r="M87" s="70">
        <f t="shared" si="9"/>
        <v>6.4179741168242502E-2</v>
      </c>
      <c r="N87" s="110">
        <v>2.5700000000000001E-2</v>
      </c>
      <c r="O87" s="105">
        <v>3.5876830468947123E-2</v>
      </c>
      <c r="P87" s="117">
        <v>1.8493605601186108E-2</v>
      </c>
      <c r="Q87" s="118">
        <v>1.6677595960460041E-2</v>
      </c>
      <c r="R87" s="70">
        <f t="shared" si="5"/>
        <v>1.8236017742958743E-2</v>
      </c>
    </row>
    <row r="88" spans="1:20">
      <c r="A88" s="1" t="str">
        <f t="shared" si="6"/>
        <v>Déchets ménagers spéciaux</v>
      </c>
      <c r="B88" s="117">
        <f t="shared" si="6"/>
        <v>8.0999999999999996E-3</v>
      </c>
      <c r="C88" s="117">
        <f t="shared" si="0"/>
        <v>6.572344724500561E-3</v>
      </c>
      <c r="D88" s="117">
        <v>7.2090649113613634E-3</v>
      </c>
      <c r="E88" s="118">
        <v>8.6654674950381386E-3</v>
      </c>
      <c r="F88" s="118">
        <f t="shared" si="1"/>
        <v>6.1435306776728123E-3</v>
      </c>
      <c r="G88" s="119">
        <f t="shared" si="7"/>
        <v>2.0213330798046298</v>
      </c>
      <c r="H88" s="118">
        <f t="shared" si="2"/>
        <v>0</v>
      </c>
      <c r="I88" s="118">
        <f t="shared" si="3"/>
        <v>4.0317391580352829E-2</v>
      </c>
      <c r="J88" s="118">
        <f t="shared" si="4"/>
        <v>2.2825884790290664E-2</v>
      </c>
      <c r="K88" s="118">
        <f t="shared" si="4"/>
        <v>3.7154343304975854</v>
      </c>
      <c r="L88" s="120">
        <f t="shared" si="8"/>
        <v>1.1235853886173972</v>
      </c>
      <c r="M88" s="70">
        <f t="shared" si="9"/>
        <v>4.0317391580352829E-2</v>
      </c>
      <c r="N88" s="108">
        <v>8.0999999999999996E-3</v>
      </c>
      <c r="O88" s="105">
        <v>6.572344724500561E-3</v>
      </c>
      <c r="P88" s="117">
        <v>7.2090649113613634E-3</v>
      </c>
      <c r="Q88" s="118">
        <v>8.6654674950381386E-3</v>
      </c>
      <c r="R88" s="70">
        <f t="shared" si="5"/>
        <v>6.1435306776728123E-3</v>
      </c>
    </row>
    <row r="89" spans="1:20">
      <c r="A89" s="1" t="str">
        <f t="shared" si="6"/>
        <v>Eléments fins &lt; 20 mm</v>
      </c>
      <c r="B89" s="117">
        <f t="shared" si="6"/>
        <v>0.12670000000000001</v>
      </c>
      <c r="C89" s="117">
        <f t="shared" si="0"/>
        <v>5.5017199236303223E-2</v>
      </c>
      <c r="D89" s="117">
        <v>5.2987293529285578E-2</v>
      </c>
      <c r="E89" s="118">
        <v>5.7233624762730154E-2</v>
      </c>
      <c r="F89" s="118">
        <f t="shared" si="1"/>
        <v>6.2152703558290147E-2</v>
      </c>
      <c r="G89" s="119">
        <f t="shared" si="7"/>
        <v>20.449367357802846</v>
      </c>
      <c r="H89" s="118">
        <f t="shared" si="2"/>
        <v>3.5976173520533311E-2</v>
      </c>
      <c r="I89" s="118">
        <f t="shared" si="3"/>
        <v>0.11095612570054575</v>
      </c>
      <c r="J89" s="118">
        <f t="shared" si="4"/>
        <v>5.3245704323675938E-2</v>
      </c>
      <c r="K89" s="118">
        <f t="shared" si="4"/>
        <v>0.85669168475896229</v>
      </c>
      <c r="L89" s="120">
        <f t="shared" si="8"/>
        <v>2.3911393007830095</v>
      </c>
      <c r="M89" s="70">
        <f t="shared" si="9"/>
        <v>7.4979952180012438E-2</v>
      </c>
      <c r="N89" s="110">
        <v>0.12670000000000001</v>
      </c>
      <c r="O89" s="105">
        <v>5.5017199236303223E-2</v>
      </c>
      <c r="P89" s="117">
        <v>5.2987293529285578E-2</v>
      </c>
      <c r="Q89" s="118">
        <v>5.7233624762730154E-2</v>
      </c>
      <c r="R89" s="70">
        <f t="shared" si="5"/>
        <v>6.2152703558290147E-2</v>
      </c>
    </row>
    <row r="90" spans="1:20">
      <c r="B90" s="118">
        <f>SUM(B77:B89)</f>
        <v>1</v>
      </c>
      <c r="C90" s="118">
        <f t="shared" ref="C90" si="10">SUM(C77:C89)</f>
        <v>1.0000482916093538</v>
      </c>
      <c r="D90" s="118">
        <v>0.99999845353092398</v>
      </c>
      <c r="E90" s="118">
        <v>0.99998977363839092</v>
      </c>
      <c r="F90" s="118">
        <f t="shared" ref="F90:G90" si="11">SUM(F77:F89)</f>
        <v>0.99999777466597095</v>
      </c>
      <c r="G90" s="119">
        <f t="shared" si="11"/>
        <v>329.01741485712392</v>
      </c>
      <c r="H90" s="121"/>
      <c r="I90" s="121"/>
      <c r="J90" s="121"/>
      <c r="K90" s="121"/>
      <c r="N90" s="112">
        <f>SUM(N77:N89)</f>
        <v>0.94500000000000006</v>
      </c>
      <c r="O90" s="113">
        <f>SUM(O77:O89)</f>
        <v>1.0000482916093538</v>
      </c>
      <c r="P90" s="118">
        <v>0.99999845353092398</v>
      </c>
      <c r="Q90" s="118">
        <v>0.99998977363839092</v>
      </c>
      <c r="R90" s="70">
        <f t="shared" si="5"/>
        <v>0.99999777466597095</v>
      </c>
    </row>
    <row r="92" spans="1:20" ht="38.25">
      <c r="A92" s="122" t="s">
        <v>45</v>
      </c>
      <c r="B92" s="122" t="s">
        <v>46</v>
      </c>
      <c r="C92" s="115" t="s">
        <v>153</v>
      </c>
      <c r="D92" s="115" t="s">
        <v>154</v>
      </c>
      <c r="E92" s="115" t="s">
        <v>155</v>
      </c>
      <c r="F92" s="123" t="s">
        <v>156</v>
      </c>
      <c r="G92" s="115" t="s">
        <v>157</v>
      </c>
      <c r="H92" s="115" t="s">
        <v>158</v>
      </c>
      <c r="I92" s="115" t="s">
        <v>159</v>
      </c>
      <c r="J92" s="115" t="s">
        <v>160</v>
      </c>
      <c r="K92" s="115" t="s">
        <v>161</v>
      </c>
    </row>
    <row r="93" spans="1:20">
      <c r="A93" s="208" t="s">
        <v>53</v>
      </c>
      <c r="B93" s="124" t="s">
        <v>55</v>
      </c>
      <c r="C93" s="125">
        <v>2.9700000000000001E-2</v>
      </c>
      <c r="D93" s="126">
        <v>4.5291381243287542E-2</v>
      </c>
      <c r="E93" s="32">
        <v>15.5</v>
      </c>
      <c r="F93" s="125">
        <v>4.2006931439587926E-2</v>
      </c>
      <c r="G93" s="127">
        <v>13.99933414144936</v>
      </c>
      <c r="H93" s="125">
        <v>3.0019437464746761E-2</v>
      </c>
      <c r="I93" s="127">
        <v>10.222756817185864</v>
      </c>
      <c r="J93" s="125">
        <f>D13</f>
        <v>3.0470953894724602E-2</v>
      </c>
      <c r="K93" s="127">
        <f t="shared" ref="K93:K123" si="12">J93*M$96</f>
        <v>10.025496788752061</v>
      </c>
    </row>
    <row r="94" spans="1:20">
      <c r="A94" s="208"/>
      <c r="B94" s="128" t="s">
        <v>56</v>
      </c>
      <c r="C94" s="129">
        <v>0.03</v>
      </c>
      <c r="D94" s="129">
        <v>1.6699705665615214E-2</v>
      </c>
      <c r="E94" s="130">
        <v>5.7</v>
      </c>
      <c r="F94" s="129">
        <v>1.6408178421486924E-2</v>
      </c>
      <c r="G94" s="131">
        <v>5.4682302301766956</v>
      </c>
      <c r="H94" s="129">
        <v>2.3605783332203697E-2</v>
      </c>
      <c r="I94" s="131">
        <v>8.0386643742970456</v>
      </c>
      <c r="J94" s="129">
        <f>D14</f>
        <v>1.7426315452495997E-2</v>
      </c>
      <c r="K94" s="131">
        <f t="shared" si="12"/>
        <v>5.7335740197823588</v>
      </c>
    </row>
    <row r="95" spans="1:20">
      <c r="A95" s="208"/>
      <c r="B95" s="132" t="s">
        <v>57</v>
      </c>
      <c r="C95" s="125">
        <v>2.1999999999999999E-2</v>
      </c>
      <c r="D95" s="126">
        <v>6.1750667307836696E-2</v>
      </c>
      <c r="E95" s="32">
        <v>21.1</v>
      </c>
      <c r="F95" s="125">
        <v>4.1554858274655937E-2</v>
      </c>
      <c r="G95" s="127">
        <v>13.848675117441212</v>
      </c>
      <c r="H95" s="125">
        <v>4.0019045939563097E-2</v>
      </c>
      <c r="I95" s="127">
        <v>13.628002695799152</v>
      </c>
      <c r="J95" s="125">
        <f>D15</f>
        <v>3.4508972373272516E-2</v>
      </c>
      <c r="K95" s="127">
        <f t="shared" si="12"/>
        <v>11.354078146246499</v>
      </c>
      <c r="L95" t="s">
        <v>162</v>
      </c>
      <c r="M95" s="133">
        <v>5711843</v>
      </c>
    </row>
    <row r="96" spans="1:20">
      <c r="A96" s="208"/>
      <c r="B96" s="134" t="s">
        <v>54</v>
      </c>
      <c r="C96" s="129">
        <v>1.1900000000000001E-2</v>
      </c>
      <c r="D96" s="135">
        <v>1.5309833151593401E-2</v>
      </c>
      <c r="E96" s="130">
        <v>5.2</v>
      </c>
      <c r="F96" s="129">
        <v>1.3945802858946329E-2</v>
      </c>
      <c r="G96" s="131">
        <v>4.6476128439407995</v>
      </c>
      <c r="H96" s="129">
        <v>1.3298271923902481E-2</v>
      </c>
      <c r="I96" s="131">
        <v>4.5285658709132068</v>
      </c>
      <c r="J96" s="129">
        <f>D12</f>
        <v>1.2492533323545919E-2</v>
      </c>
      <c r="K96" s="131">
        <f t="shared" si="12"/>
        <v>4.1102701658536214</v>
      </c>
      <c r="L96" t="s">
        <v>163</v>
      </c>
      <c r="M96" s="136">
        <f>M97/M95*1000</f>
        <v>329.01814703240268</v>
      </c>
    </row>
    <row r="97" spans="1:14">
      <c r="A97" s="208"/>
      <c r="B97" s="137" t="s">
        <v>58</v>
      </c>
      <c r="C97" s="125">
        <v>9.7000000000000003E-3</v>
      </c>
      <c r="D97" s="138">
        <v>1.5062648490668283E-2</v>
      </c>
      <c r="E97" s="32">
        <v>5.0999999999999996</v>
      </c>
      <c r="F97" s="125">
        <v>1.9184794159829804E-2</v>
      </c>
      <c r="G97" s="127">
        <v>6.3935720766615054</v>
      </c>
      <c r="H97" s="125">
        <v>1.9267923382052115E-2</v>
      </c>
      <c r="I97" s="127">
        <v>6.5614585662439824</v>
      </c>
      <c r="J97" s="125">
        <f>D16</f>
        <v>2.6556528866816184E-2</v>
      </c>
      <c r="K97" s="127">
        <f t="shared" si="12"/>
        <v>8.737579919372374</v>
      </c>
      <c r="L97" t="s">
        <v>164</v>
      </c>
      <c r="M97">
        <v>1879300</v>
      </c>
    </row>
    <row r="98" spans="1:14">
      <c r="A98" s="208" t="s">
        <v>59</v>
      </c>
      <c r="B98" s="128" t="s">
        <v>60</v>
      </c>
      <c r="C98" s="129">
        <v>3.1E-2</v>
      </c>
      <c r="D98" s="129">
        <v>3.9460727960518353E-2</v>
      </c>
      <c r="E98" s="130">
        <v>13.5</v>
      </c>
      <c r="F98" s="129">
        <v>4.076985899236945E-2</v>
      </c>
      <c r="G98" s="131">
        <v>13.587064309964573</v>
      </c>
      <c r="H98" s="129">
        <v>4.1984319954650802E-2</v>
      </c>
      <c r="I98" s="131">
        <v>14.297253022657186</v>
      </c>
      <c r="J98" s="129">
        <f>D17</f>
        <v>3.4923998363170894E-2</v>
      </c>
      <c r="K98" s="131">
        <f t="shared" si="12"/>
        <v>11.490629228413152</v>
      </c>
    </row>
    <row r="99" spans="1:14">
      <c r="A99" s="208"/>
      <c r="B99" s="132" t="s">
        <v>61</v>
      </c>
      <c r="C99" s="125">
        <v>2.4299999999999999E-2</v>
      </c>
      <c r="D99" s="126">
        <v>3.8694730621698016E-2</v>
      </c>
      <c r="E99" s="32">
        <v>13.2</v>
      </c>
      <c r="F99" s="125">
        <v>3.6641433322589415E-2</v>
      </c>
      <c r="G99" s="127">
        <v>12.211214933475231</v>
      </c>
      <c r="H99" s="125">
        <v>4.8062906819669682E-2</v>
      </c>
      <c r="I99" s="127">
        <v>16.367242354942377</v>
      </c>
      <c r="J99" s="125">
        <f>D18</f>
        <v>3.3502834413977632E-2</v>
      </c>
      <c r="K99" s="127">
        <f t="shared" si="12"/>
        <v>11.023040499220333</v>
      </c>
    </row>
    <row r="100" spans="1:14">
      <c r="A100" s="208"/>
      <c r="B100" s="128" t="s">
        <v>62</v>
      </c>
      <c r="C100" s="129">
        <v>1.6999999999999999E-3</v>
      </c>
      <c r="D100" s="129">
        <v>6.6048843222132631E-3</v>
      </c>
      <c r="E100" s="130">
        <v>2.2999999999999998</v>
      </c>
      <c r="F100" s="129">
        <v>7.5657434492064583E-3</v>
      </c>
      <c r="G100" s="131">
        <v>2.5213784236119343</v>
      </c>
      <c r="H100" s="129">
        <v>8.6586465042696858E-3</v>
      </c>
      <c r="I100" s="131">
        <v>2.9485974773202561</v>
      </c>
      <c r="J100" s="129">
        <f>D19</f>
        <v>9.2974534002231036E-3</v>
      </c>
      <c r="K100" s="131">
        <f t="shared" si="12"/>
        <v>3.0590308898615173</v>
      </c>
      <c r="M100" s="136">
        <f>12.6%*M96</f>
        <v>41.456286526082735</v>
      </c>
    </row>
    <row r="101" spans="1:14">
      <c r="A101" s="208" t="s">
        <v>63</v>
      </c>
      <c r="B101" s="132" t="s">
        <v>64</v>
      </c>
      <c r="C101" s="125">
        <v>5.1000000000000004E-3</v>
      </c>
      <c r="D101" s="126">
        <v>6.4631239262236961E-3</v>
      </c>
      <c r="E101" s="32">
        <v>2.2000000000000002</v>
      </c>
      <c r="F101" s="125">
        <v>8.0384378096287432E-3</v>
      </c>
      <c r="G101" s="127">
        <v>2.6789097183661599</v>
      </c>
      <c r="H101" s="125">
        <v>7.3201744690214697E-3</v>
      </c>
      <c r="I101" s="127">
        <v>2.4927969934166256</v>
      </c>
      <c r="J101" s="125">
        <f>D20</f>
        <v>7.7881816992179734E-3</v>
      </c>
      <c r="K101" s="127">
        <f t="shared" si="12"/>
        <v>2.5624531114283671</v>
      </c>
    </row>
    <row r="102" spans="1:14" ht="26.25">
      <c r="A102" s="208"/>
      <c r="B102" s="128" t="s">
        <v>66</v>
      </c>
      <c r="C102" s="129">
        <v>3.0000000000000001E-3</v>
      </c>
      <c r="D102" s="129">
        <v>1.1336028049782563E-2</v>
      </c>
      <c r="E102" s="130">
        <v>3.9</v>
      </c>
      <c r="F102" s="129">
        <v>6.5920866989876035E-3</v>
      </c>
      <c r="G102" s="131">
        <v>2.1968951605344076</v>
      </c>
      <c r="H102" s="129">
        <v>7.8262467615025678E-3</v>
      </c>
      <c r="I102" s="131">
        <v>2.6651337996617612</v>
      </c>
      <c r="J102" s="129">
        <f>D22</f>
        <v>1.1436211621860021E-3</v>
      </c>
      <c r="K102" s="131">
        <f t="shared" si="12"/>
        <v>0.37627211568948127</v>
      </c>
    </row>
    <row r="103" spans="1:14">
      <c r="A103" s="208" t="s">
        <v>72</v>
      </c>
      <c r="B103" s="132" t="s">
        <v>75</v>
      </c>
      <c r="C103" s="125">
        <v>7.6E-3</v>
      </c>
      <c r="D103" s="126">
        <v>1.5537712593247197E-2</v>
      </c>
      <c r="E103" s="32">
        <v>5.3</v>
      </c>
      <c r="F103" s="125">
        <v>2.4727368248527021E-2</v>
      </c>
      <c r="G103" s="127">
        <v>8.2407040620815923</v>
      </c>
      <c r="H103" s="125">
        <v>2.0849809427964199E-2</v>
      </c>
      <c r="I103" s="127">
        <v>7.1001507512274484</v>
      </c>
      <c r="J103" s="125">
        <f>D28</f>
        <v>2.2740762851599688E-2</v>
      </c>
      <c r="K103" s="127">
        <f t="shared" si="12"/>
        <v>7.4821236555366273</v>
      </c>
    </row>
    <row r="104" spans="1:14" ht="26.25">
      <c r="A104" s="208"/>
      <c r="B104" s="128" t="s">
        <v>76</v>
      </c>
      <c r="C104" s="129">
        <v>6.4000000000000003E-3</v>
      </c>
      <c r="D104" s="129">
        <v>9.1001505891667965E-3</v>
      </c>
      <c r="E104" s="130">
        <v>3.1</v>
      </c>
      <c r="F104" s="129">
        <v>1.239338982659267E-2</v>
      </c>
      <c r="G104" s="131">
        <v>4.1302518270639936</v>
      </c>
      <c r="H104" s="129">
        <v>9.431058482637051E-3</v>
      </c>
      <c r="I104" s="131">
        <v>3.2116330464179068</v>
      </c>
      <c r="J104" s="129">
        <f>D29</f>
        <v>9.2557498671330517E-3</v>
      </c>
      <c r="K104" s="131">
        <f t="shared" si="12"/>
        <v>3.045309670679524</v>
      </c>
    </row>
    <row r="105" spans="1:14" ht="26.25">
      <c r="A105" s="208" t="s">
        <v>82</v>
      </c>
      <c r="B105" s="132" t="s">
        <v>84</v>
      </c>
      <c r="C105" s="125">
        <v>1.72E-2</v>
      </c>
      <c r="D105" s="126">
        <v>1.8492927718548189E-2</v>
      </c>
      <c r="E105" s="32">
        <v>6.3</v>
      </c>
      <c r="F105" s="125">
        <v>3.1128763311144426E-2</v>
      </c>
      <c r="G105" s="127">
        <v>10.374048854997138</v>
      </c>
      <c r="H105" s="125">
        <v>2.196643172152616E-2</v>
      </c>
      <c r="I105" s="127">
        <v>7.4804029853719882</v>
      </c>
      <c r="J105" s="125">
        <f>D35</f>
        <v>2.2200296195192475E-2</v>
      </c>
      <c r="K105" s="127">
        <f t="shared" si="12"/>
        <v>7.3043003177127277</v>
      </c>
      <c r="M105" t="s">
        <v>165</v>
      </c>
      <c r="N105" s="70">
        <f>100%-J123</f>
        <v>0.63463291075888484</v>
      </c>
    </row>
    <row r="106" spans="1:14" ht="26.25">
      <c r="A106" s="208"/>
      <c r="B106" s="128" t="s">
        <v>85</v>
      </c>
      <c r="C106" s="129">
        <v>3.8E-3</v>
      </c>
      <c r="D106" s="129">
        <v>5.0252402441804097E-3</v>
      </c>
      <c r="E106" s="130">
        <v>1.7</v>
      </c>
      <c r="F106" s="129">
        <v>7.8598423867503077E-3</v>
      </c>
      <c r="G106" s="131">
        <v>2.6193905648520701</v>
      </c>
      <c r="H106" s="129">
        <v>9.6954782617755531E-3</v>
      </c>
      <c r="I106" s="131">
        <v>3.3016780082184494</v>
      </c>
      <c r="J106" s="129">
        <f>D36</f>
        <v>4.5326580089072883E-3</v>
      </c>
      <c r="K106" s="131">
        <f t="shared" si="12"/>
        <v>1.4913267392222558</v>
      </c>
      <c r="M106" t="s">
        <v>166</v>
      </c>
      <c r="N106" s="70">
        <f>J110-J109</f>
        <v>0.26757265650767142</v>
      </c>
    </row>
    <row r="107" spans="1:14" ht="26.25">
      <c r="A107" s="208"/>
      <c r="B107" s="132" t="s">
        <v>86</v>
      </c>
      <c r="C107" s="43"/>
      <c r="D107" s="126">
        <v>7.5991891870730668E-4</v>
      </c>
      <c r="E107" s="32">
        <v>0.3</v>
      </c>
      <c r="F107" s="125">
        <v>1.1158790990734751E-3</v>
      </c>
      <c r="G107" s="127">
        <v>0.37188063574353514</v>
      </c>
      <c r="H107" s="125">
        <v>4.9702818620908239E-4</v>
      </c>
      <c r="I107" s="127">
        <v>0.16925694509996322</v>
      </c>
      <c r="J107" s="125">
        <f>D37</f>
        <v>4.404410848844201E-4</v>
      </c>
      <c r="K107" s="127">
        <f t="shared" si="12"/>
        <v>0.14491310962561307</v>
      </c>
      <c r="M107" t="s">
        <v>80</v>
      </c>
      <c r="N107" s="70">
        <f>J109</f>
        <v>6.4522180652586858E-2</v>
      </c>
    </row>
    <row r="108" spans="1:14" ht="26.25">
      <c r="A108" s="208"/>
      <c r="B108" s="128" t="s">
        <v>87</v>
      </c>
      <c r="C108" s="139"/>
      <c r="D108" s="129">
        <v>2.7340589723061376E-4</v>
      </c>
      <c r="E108" s="130">
        <v>0.1</v>
      </c>
      <c r="F108" s="129">
        <v>6.2462864261354301E-4</v>
      </c>
      <c r="G108" s="131">
        <v>0.20816529040790899</v>
      </c>
      <c r="H108" s="129">
        <v>6.9948160359115509E-4</v>
      </c>
      <c r="I108" s="131">
        <v>0.23820001090976148</v>
      </c>
      <c r="J108" s="129">
        <f>D38</f>
        <v>2.9135555032367235E-4</v>
      </c>
      <c r="K108" s="131">
        <f t="shared" si="12"/>
        <v>9.5861263295100627E-2</v>
      </c>
      <c r="M108" t="s">
        <v>167</v>
      </c>
      <c r="N108" s="70">
        <f>SUM(J112:J121)</f>
        <v>6.1435306776728132E-3</v>
      </c>
    </row>
    <row r="109" spans="1:14" ht="26.25">
      <c r="A109" s="140" t="s">
        <v>80</v>
      </c>
      <c r="B109" s="132" t="s">
        <v>81</v>
      </c>
      <c r="C109" s="141">
        <f>2.59%+2.84%</f>
        <v>5.4300000000000001E-2</v>
      </c>
      <c r="D109" s="126">
        <v>6.8305720154970537E-2</v>
      </c>
      <c r="E109" s="32">
        <v>23.3</v>
      </c>
      <c r="F109" s="125">
        <v>6.478981239956165E-2</v>
      </c>
      <c r="G109" s="127">
        <v>21.592013547757013</v>
      </c>
      <c r="H109" s="125">
        <v>5.0367970939851958E-2</v>
      </c>
      <c r="I109" s="127">
        <v>17.152204097690433</v>
      </c>
      <c r="J109" s="125">
        <f>D33</f>
        <v>6.4522180652586858E-2</v>
      </c>
      <c r="K109" s="127">
        <f t="shared" si="12"/>
        <v>21.228968320804071</v>
      </c>
      <c r="M109" t="s">
        <v>67</v>
      </c>
      <c r="N109" s="70">
        <f>J111</f>
        <v>2.7128721403184088E-2</v>
      </c>
    </row>
    <row r="110" spans="1:14">
      <c r="A110" s="209" t="s">
        <v>168</v>
      </c>
      <c r="B110" s="209"/>
      <c r="C110" s="142">
        <f>SUM(C93:C109)</f>
        <v>0.25769999999999993</v>
      </c>
      <c r="D110" s="143">
        <f>SUM(D93:D109)</f>
        <v>0.37416880685548815</v>
      </c>
      <c r="E110" s="144">
        <v>127.8</v>
      </c>
      <c r="F110" s="145">
        <f>SUM(F93:F109)</f>
        <v>0.37534780934155165</v>
      </c>
      <c r="G110" s="146">
        <f>SUM(G93:G109)</f>
        <v>125.08934173852512</v>
      </c>
      <c r="H110" s="142">
        <v>0.35357001517513748</v>
      </c>
      <c r="I110" s="147">
        <v>120.40399781737339</v>
      </c>
      <c r="J110" s="142">
        <f>SUM(J93:J109)</f>
        <v>0.33209483716025828</v>
      </c>
      <c r="K110" s="147">
        <f t="shared" si="12"/>
        <v>109.26522796149568</v>
      </c>
    </row>
    <row r="111" spans="1:14">
      <c r="A111" s="140" t="s">
        <v>67</v>
      </c>
      <c r="B111" s="79" t="s">
        <v>70</v>
      </c>
      <c r="C111" s="125">
        <v>2.3199999999999998E-2</v>
      </c>
      <c r="D111" s="126">
        <v>2.7674989570290329E-2</v>
      </c>
      <c r="E111" s="32">
        <v>9.5</v>
      </c>
      <c r="F111" s="125">
        <v>4.3315813855545372E-2</v>
      </c>
      <c r="G111" s="127">
        <v>14.435535541192344</v>
      </c>
      <c r="H111" s="125">
        <v>2.8504511241045284E-2</v>
      </c>
      <c r="I111" s="127">
        <v>9.7068669908336975</v>
      </c>
      <c r="J111" s="125">
        <f>D24</f>
        <v>2.7128721403184088E-2</v>
      </c>
      <c r="K111" s="127">
        <f t="shared" si="12"/>
        <v>8.9258416474339111</v>
      </c>
    </row>
    <row r="112" spans="1:14">
      <c r="A112" s="208" t="s">
        <v>91</v>
      </c>
      <c r="B112" s="148" t="s">
        <v>93</v>
      </c>
      <c r="C112" s="129">
        <v>4.1999999999999997E-3</v>
      </c>
      <c r="D112" s="129">
        <v>7.8346007305748751E-5</v>
      </c>
      <c r="E112" s="130">
        <v>0</v>
      </c>
      <c r="F112" s="129">
        <v>1.2744396373800545E-4</v>
      </c>
      <c r="G112" s="131">
        <v>4.247229139421748E-2</v>
      </c>
      <c r="H112" s="129">
        <v>1.3255530088216239E-3</v>
      </c>
      <c r="I112" s="131">
        <v>0.45140106550583564</v>
      </c>
      <c r="J112" s="129">
        <f t="shared" ref="J112:J121" si="13">D42</f>
        <v>1.6628877047548305E-3</v>
      </c>
      <c r="K112" s="131">
        <f t="shared" si="12"/>
        <v>0.54712023134139942</v>
      </c>
    </row>
    <row r="113" spans="1:11" ht="29.25" customHeight="1">
      <c r="A113" s="208"/>
      <c r="B113" s="79" t="s">
        <v>94</v>
      </c>
      <c r="C113" s="125">
        <v>1E-4</v>
      </c>
      <c r="D113" s="126">
        <v>1.088754707562383E-3</v>
      </c>
      <c r="E113" s="32">
        <v>0.4</v>
      </c>
      <c r="F113" s="125">
        <v>2.8833089961741235E-3</v>
      </c>
      <c r="G113" s="127">
        <v>0.96089870617039408</v>
      </c>
      <c r="H113" s="126">
        <v>5.2635334161779701E-4</v>
      </c>
      <c r="I113" s="127">
        <v>0.17924327254935407</v>
      </c>
      <c r="J113" s="126">
        <f t="shared" si="13"/>
        <v>1.7518595980610993E-4</v>
      </c>
      <c r="K113" s="127">
        <f t="shared" si="12"/>
        <v>5.7639359881499264E-2</v>
      </c>
    </row>
    <row r="114" spans="1:11">
      <c r="A114" s="208"/>
      <c r="B114" s="148" t="s">
        <v>95</v>
      </c>
      <c r="C114" s="129"/>
      <c r="D114" s="129">
        <v>1.7967974242514703E-3</v>
      </c>
      <c r="E114" s="130">
        <v>0.6</v>
      </c>
      <c r="F114" s="129">
        <v>8.610492336733191E-5</v>
      </c>
      <c r="G114" s="131">
        <v>2.8695540286648349E-2</v>
      </c>
      <c r="H114" s="129">
        <v>1.3026810141072332E-3</v>
      </c>
      <c r="I114" s="131">
        <v>0.44361228398173957</v>
      </c>
      <c r="J114" s="129">
        <f t="shared" si="13"/>
        <v>2.0703009627773294E-3</v>
      </c>
      <c r="K114" s="131">
        <f t="shared" si="12"/>
        <v>0.68116658657239615</v>
      </c>
    </row>
    <row r="115" spans="1:11">
      <c r="A115" s="208"/>
      <c r="B115" s="79" t="s">
        <v>96</v>
      </c>
      <c r="C115" s="125">
        <v>4.0000000000000002E-4</v>
      </c>
      <c r="D115" s="126">
        <v>1.7967974242514703E-3</v>
      </c>
      <c r="E115" s="32">
        <v>0.6</v>
      </c>
      <c r="F115" s="125">
        <v>8.610492336733191E-5</v>
      </c>
      <c r="G115" s="127">
        <v>2.8695540286648349E-2</v>
      </c>
      <c r="H115" s="126">
        <v>1.0145689408529103E-3</v>
      </c>
      <c r="I115" s="127">
        <v>0.34549919760452197</v>
      </c>
      <c r="J115" s="126">
        <f t="shared" si="13"/>
        <v>6.2500000000000001E-5</v>
      </c>
      <c r="K115" s="127">
        <f t="shared" si="12"/>
        <v>2.0563634189525167E-2</v>
      </c>
    </row>
    <row r="116" spans="1:11" ht="25.5">
      <c r="A116" s="208"/>
      <c r="B116" s="148" t="s">
        <v>97</v>
      </c>
      <c r="C116" s="129"/>
      <c r="D116" s="149"/>
      <c r="E116" s="149"/>
      <c r="F116" s="129"/>
      <c r="G116" s="130"/>
      <c r="H116" s="129">
        <v>5.6216436750548761E-4</v>
      </c>
      <c r="I116" s="127">
        <v>0.19143828484609421</v>
      </c>
      <c r="J116" s="129">
        <f t="shared" si="13"/>
        <v>1.5601005640984602E-4</v>
      </c>
      <c r="K116" s="127">
        <f t="shared" si="12"/>
        <v>5.1330139678388155E-2</v>
      </c>
    </row>
    <row r="117" spans="1:11">
      <c r="A117" s="208"/>
      <c r="B117" s="79" t="s">
        <v>98</v>
      </c>
      <c r="C117" s="125"/>
      <c r="D117" s="1"/>
      <c r="E117" s="1"/>
      <c r="F117" s="126"/>
      <c r="G117" s="32"/>
      <c r="H117" s="126">
        <v>0</v>
      </c>
      <c r="I117" s="127">
        <v>0</v>
      </c>
      <c r="J117" s="126">
        <f t="shared" si="13"/>
        <v>0</v>
      </c>
      <c r="K117" s="127">
        <f t="shared" si="12"/>
        <v>0</v>
      </c>
    </row>
    <row r="118" spans="1:11">
      <c r="A118" s="208"/>
      <c r="B118" s="148" t="s">
        <v>99</v>
      </c>
      <c r="C118" s="129"/>
      <c r="D118" s="149"/>
      <c r="E118" s="149"/>
      <c r="F118" s="129"/>
      <c r="G118" s="130"/>
      <c r="H118" s="129">
        <v>1.7232245596614389E-4</v>
      </c>
      <c r="I118" s="127">
        <v>5.868233085815984E-2</v>
      </c>
      <c r="J118" s="129">
        <f t="shared" si="13"/>
        <v>3.4864999274794166E-4</v>
      </c>
      <c r="K118" s="127">
        <f t="shared" si="12"/>
        <v>0.11471217457678839</v>
      </c>
    </row>
    <row r="119" spans="1:11">
      <c r="A119" s="208"/>
      <c r="B119" s="79" t="s">
        <v>100</v>
      </c>
      <c r="C119" s="125"/>
      <c r="D119" s="1"/>
      <c r="E119" s="1"/>
      <c r="F119" s="126"/>
      <c r="G119" s="32"/>
      <c r="H119" s="126">
        <v>0</v>
      </c>
      <c r="I119" s="127">
        <v>0</v>
      </c>
      <c r="J119" s="126">
        <f t="shared" si="13"/>
        <v>0</v>
      </c>
      <c r="K119" s="127">
        <f t="shared" si="12"/>
        <v>0</v>
      </c>
    </row>
    <row r="120" spans="1:11">
      <c r="A120" s="208"/>
      <c r="B120" s="148" t="s">
        <v>101</v>
      </c>
      <c r="C120" s="129"/>
      <c r="D120" s="149"/>
      <c r="E120" s="149"/>
      <c r="F120" s="129"/>
      <c r="G120" s="130"/>
      <c r="H120" s="129">
        <v>1.5861434491303125E-3</v>
      </c>
      <c r="I120" s="127">
        <v>0.54014199222331716</v>
      </c>
      <c r="J120" s="129">
        <f t="shared" si="13"/>
        <v>1.4392473452265826E-3</v>
      </c>
      <c r="K120" s="127">
        <f t="shared" si="12"/>
        <v>0.47353849464775499</v>
      </c>
    </row>
    <row r="121" spans="1:11" ht="25.5">
      <c r="A121" s="208"/>
      <c r="B121" s="79" t="s">
        <v>102</v>
      </c>
      <c r="C121" s="126">
        <v>3.3999999999999998E-3</v>
      </c>
      <c r="D121" s="150">
        <v>1.8116491611294902E-3</v>
      </c>
      <c r="E121" s="151">
        <v>0.6</v>
      </c>
      <c r="F121" s="150">
        <v>4.0261021047145714E-3</v>
      </c>
      <c r="G121" s="152">
        <v>1.3417487714509604</v>
      </c>
      <c r="H121" s="126">
        <v>2.7558384851871153E-3</v>
      </c>
      <c r="I121" s="153">
        <v>0.93846750774706444</v>
      </c>
      <c r="J121" s="126">
        <f t="shared" si="13"/>
        <v>2.2874865595017224E-4</v>
      </c>
      <c r="K121" s="153">
        <f t="shared" si="12"/>
        <v>7.5262458916878272E-2</v>
      </c>
    </row>
    <row r="122" spans="1:11">
      <c r="A122" s="209" t="s">
        <v>169</v>
      </c>
      <c r="B122" s="209"/>
      <c r="C122" s="142">
        <f t="shared" ref="C122:G122" si="14">SUM(C111:C121)</f>
        <v>3.1299999999999994E-2</v>
      </c>
      <c r="D122" s="154">
        <f t="shared" si="14"/>
        <v>3.4247334294790897E-2</v>
      </c>
      <c r="E122" s="155">
        <f t="shared" si="14"/>
        <v>11.7</v>
      </c>
      <c r="F122" s="145">
        <f t="shared" si="14"/>
        <v>5.0524878766906735E-2</v>
      </c>
      <c r="G122" s="146">
        <f t="shared" si="14"/>
        <v>16.838046390781212</v>
      </c>
      <c r="H122" s="142">
        <v>3.7750136304233912E-2</v>
      </c>
      <c r="I122" s="147">
        <v>12.855352926149786</v>
      </c>
      <c r="J122" s="142">
        <f>SUM(J111:J121)</f>
        <v>3.3272252080856893E-2</v>
      </c>
      <c r="K122" s="147">
        <f t="shared" si="12"/>
        <v>10.94717472723854</v>
      </c>
    </row>
    <row r="123" spans="1:11" ht="15.75">
      <c r="A123" s="206" t="s">
        <v>42</v>
      </c>
      <c r="B123" s="206"/>
      <c r="C123" s="156">
        <f>C110+C122</f>
        <v>0.28899999999999992</v>
      </c>
      <c r="D123" s="157">
        <f>D110+D122</f>
        <v>0.40841614115027902</v>
      </c>
      <c r="E123" s="155">
        <f>E110+E122</f>
        <v>139.5</v>
      </c>
      <c r="F123" s="158">
        <f>F110+F122</f>
        <v>0.42587268810845841</v>
      </c>
      <c r="G123" s="115">
        <v>139.5</v>
      </c>
      <c r="H123" s="156">
        <v>0.39132015147937138</v>
      </c>
      <c r="I123" s="159">
        <v>133.25935074352319</v>
      </c>
      <c r="J123" s="156">
        <f>J110+J122</f>
        <v>0.36536708924111516</v>
      </c>
      <c r="K123" s="159">
        <f t="shared" si="12"/>
        <v>120.21240268873422</v>
      </c>
    </row>
    <row r="124" spans="1:11" ht="27.75" customHeight="1">
      <c r="E124" s="4"/>
      <c r="G124" s="160"/>
    </row>
    <row r="125" spans="1:11" ht="16.5" customHeight="1">
      <c r="C125" s="195" t="s">
        <v>153</v>
      </c>
      <c r="D125" s="207" t="s">
        <v>154</v>
      </c>
      <c r="E125" s="207"/>
      <c r="F125" s="198" t="s">
        <v>156</v>
      </c>
      <c r="G125" s="198"/>
      <c r="H125" s="198" t="s">
        <v>158</v>
      </c>
      <c r="I125" s="198"/>
      <c r="J125" s="198" t="s">
        <v>160</v>
      </c>
      <c r="K125" s="198"/>
    </row>
    <row r="126" spans="1:11" ht="30">
      <c r="A126" s="161" t="s">
        <v>45</v>
      </c>
      <c r="B126" s="162" t="s">
        <v>46</v>
      </c>
      <c r="C126" s="196"/>
      <c r="D126" s="163" t="s">
        <v>170</v>
      </c>
      <c r="E126" s="163" t="s">
        <v>171</v>
      </c>
      <c r="F126" s="163" t="s">
        <v>170</v>
      </c>
      <c r="G126" s="163" t="s">
        <v>171</v>
      </c>
      <c r="H126" s="163" t="s">
        <v>170</v>
      </c>
      <c r="I126" s="163" t="s">
        <v>171</v>
      </c>
      <c r="J126" s="163" t="s">
        <v>170</v>
      </c>
      <c r="K126" s="163" t="s">
        <v>171</v>
      </c>
    </row>
    <row r="127" spans="1:11">
      <c r="A127" s="199" t="s">
        <v>47</v>
      </c>
      <c r="B127" s="164" t="s">
        <v>48</v>
      </c>
      <c r="C127" s="165">
        <v>0.22819999999999999</v>
      </c>
      <c r="D127" s="166">
        <v>0.17140881706768119</v>
      </c>
      <c r="E127" s="127">
        <f t="shared" ref="E127:E145" si="15">D127*N$135</f>
        <v>58.536111028613128</v>
      </c>
      <c r="F127" s="167">
        <v>0.16566542745679436</v>
      </c>
      <c r="G127" s="168">
        <v>55.210071175731045</v>
      </c>
      <c r="H127" s="169">
        <v>8.1781818639928713E-2</v>
      </c>
      <c r="I127" s="168">
        <v>27.8498104771279</v>
      </c>
      <c r="J127" s="169">
        <f>D7</f>
        <v>0.1107479209151918</v>
      </c>
      <c r="K127" s="168">
        <f>J127*M$96</f>
        <v>36.438075727207476</v>
      </c>
    </row>
    <row r="128" spans="1:11" ht="26.25">
      <c r="A128" s="200"/>
      <c r="B128" s="170" t="s">
        <v>49</v>
      </c>
      <c r="C128" s="171">
        <v>2.1899999999999999E-2</v>
      </c>
      <c r="D128" s="172">
        <v>2.1882597795430905E-2</v>
      </c>
      <c r="E128" s="131">
        <f t="shared" si="15"/>
        <v>7.4729071471396544</v>
      </c>
      <c r="F128" s="172">
        <v>2.4477770177673372E-2</v>
      </c>
      <c r="G128" s="173">
        <v>8.157522390029051</v>
      </c>
      <c r="H128" s="174">
        <v>0.10945985329726669</v>
      </c>
      <c r="I128" s="173">
        <v>37.275230850573699</v>
      </c>
      <c r="J128" s="174">
        <f>D8</f>
        <v>0.11325816427705819</v>
      </c>
      <c r="K128" s="173">
        <f t="shared" ref="K128:K146" si="16">J128*M$96</f>
        <v>37.263991346729149</v>
      </c>
    </row>
    <row r="129" spans="1:20">
      <c r="A129" s="200"/>
      <c r="B129" s="164" t="s">
        <v>50</v>
      </c>
      <c r="C129" s="165">
        <v>1.2E-2</v>
      </c>
      <c r="D129" s="166">
        <v>5.6900810507564603E-3</v>
      </c>
      <c r="E129" s="127">
        <f t="shared" si="15"/>
        <v>1.9431626788333312</v>
      </c>
      <c r="F129" s="167">
        <v>1.7919269239725276E-2</v>
      </c>
      <c r="G129" s="168">
        <v>5.9718201035055225</v>
      </c>
      <c r="H129" s="169">
        <v>0</v>
      </c>
      <c r="I129" s="168">
        <v>0</v>
      </c>
      <c r="J129" s="169">
        <f>D9</f>
        <v>3.5882021710766614E-4</v>
      </c>
      <c r="K129" s="168">
        <f t="shared" si="16"/>
        <v>0.11805836295052875</v>
      </c>
    </row>
    <row r="130" spans="1:20">
      <c r="A130" s="200"/>
      <c r="B130" s="175" t="s">
        <v>51</v>
      </c>
      <c r="C130" s="202">
        <v>4.7199999999999999E-2</v>
      </c>
      <c r="D130" s="172">
        <v>6.6096706335459915E-3</v>
      </c>
      <c r="E130" s="131">
        <f t="shared" si="15"/>
        <v>2.2572025213559561</v>
      </c>
      <c r="F130" s="172">
        <v>1.9102034152807083E-3</v>
      </c>
      <c r="G130" s="173">
        <v>0.63659912714906741</v>
      </c>
      <c r="H130" s="176">
        <v>1.7567268458463108E-2</v>
      </c>
      <c r="I130" s="173">
        <v>5.9823210746032176</v>
      </c>
      <c r="J130" s="176">
        <f>D10</f>
        <v>2.546618570404426E-3</v>
      </c>
      <c r="K130" s="173">
        <f t="shared" si="16"/>
        <v>0.83788372323277061</v>
      </c>
    </row>
    <row r="131" spans="1:20">
      <c r="A131" s="201"/>
      <c r="B131" s="175" t="s">
        <v>52</v>
      </c>
      <c r="C131" s="202"/>
      <c r="D131" s="172">
        <v>1.8256695670081365E-2</v>
      </c>
      <c r="E131" s="131">
        <f t="shared" si="15"/>
        <v>6.2346615713327864</v>
      </c>
      <c r="F131" s="172">
        <v>7.4815481131957299E-3</v>
      </c>
      <c r="G131" s="173">
        <v>2.4933192771431929</v>
      </c>
      <c r="H131" s="176">
        <v>1.7304823573682362E-2</v>
      </c>
      <c r="I131" s="173">
        <v>5.8929486392210233</v>
      </c>
      <c r="J131" s="176">
        <f>D11</f>
        <v>1.4969642363474012E-3</v>
      </c>
      <c r="K131" s="173">
        <f t="shared" si="16"/>
        <v>0.49252839921679764</v>
      </c>
    </row>
    <row r="132" spans="1:20">
      <c r="A132" s="203" t="s">
        <v>172</v>
      </c>
      <c r="B132" s="164" t="s">
        <v>65</v>
      </c>
      <c r="C132" s="165">
        <v>8.6999999999999994E-3</v>
      </c>
      <c r="D132" s="167">
        <v>1.1762095718926002E-2</v>
      </c>
      <c r="E132" s="127">
        <f t="shared" si="15"/>
        <v>4.0167556880132294</v>
      </c>
      <c r="F132" s="167">
        <v>5.8806423972068466E-3</v>
      </c>
      <c r="G132" s="168">
        <v>1.9597974682646802</v>
      </c>
      <c r="H132" s="169">
        <v>7.0733053427440226E-3</v>
      </c>
      <c r="I132" s="168">
        <v>2.4087286944496924</v>
      </c>
      <c r="J132" s="169">
        <f>D21</f>
        <v>1.2708764393495725E-2</v>
      </c>
      <c r="K132" s="168">
        <f t="shared" si="16"/>
        <v>4.1814141118193406</v>
      </c>
    </row>
    <row r="133" spans="1:20">
      <c r="A133" s="204"/>
      <c r="B133" s="177" t="s">
        <v>173</v>
      </c>
      <c r="C133" s="171"/>
      <c r="D133" s="149"/>
      <c r="E133" s="131">
        <f t="shared" si="15"/>
        <v>0</v>
      </c>
      <c r="F133" s="149"/>
      <c r="G133" s="173"/>
      <c r="H133" s="176">
        <v>4.947429240198892E-4</v>
      </c>
      <c r="I133" s="173">
        <v>0.16847872666562161</v>
      </c>
      <c r="J133" s="176">
        <f>D23</f>
        <v>3.8986083084723103E-4</v>
      </c>
      <c r="K133" s="173">
        <f t="shared" si="16"/>
        <v>0.12827128816586894</v>
      </c>
    </row>
    <row r="134" spans="1:20">
      <c r="A134" s="199" t="s">
        <v>69</v>
      </c>
      <c r="B134" s="164" t="s">
        <v>71</v>
      </c>
      <c r="C134" s="165">
        <v>6.1499999999999999E-2</v>
      </c>
      <c r="D134" s="167">
        <v>2.9051174019466063E-2</v>
      </c>
      <c r="E134" s="127">
        <f t="shared" si="15"/>
        <v>9.9209759276476603</v>
      </c>
      <c r="F134" s="167">
        <v>3.7013177580455893E-2</v>
      </c>
      <c r="G134" s="168">
        <v>12.335103346712991</v>
      </c>
      <c r="H134" s="169">
        <v>4.1011272627054521E-2</v>
      </c>
      <c r="I134" s="168">
        <v>13.965893508898446</v>
      </c>
      <c r="J134" s="169">
        <f>D25</f>
        <v>5.3550891882337914E-2</v>
      </c>
      <c r="K134" s="168">
        <f t="shared" si="16"/>
        <v>17.619215219059356</v>
      </c>
      <c r="Q134" t="s">
        <v>153</v>
      </c>
      <c r="R134" t="s">
        <v>154</v>
      </c>
      <c r="S134" t="s">
        <v>156</v>
      </c>
      <c r="T134" t="s">
        <v>158</v>
      </c>
    </row>
    <row r="135" spans="1:20">
      <c r="A135" s="201"/>
      <c r="B135" s="175" t="s">
        <v>73</v>
      </c>
      <c r="C135" s="171">
        <v>4.3400000000000001E-2</v>
      </c>
      <c r="D135" s="172">
        <v>4.4207774134738857E-2</v>
      </c>
      <c r="E135" s="131">
        <f t="shared" si="15"/>
        <v>15.09695486701332</v>
      </c>
      <c r="F135" s="172">
        <v>3.6483232738548456E-2</v>
      </c>
      <c r="G135" s="173">
        <v>12.158492614527775</v>
      </c>
      <c r="H135" s="176">
        <v>5.0175846392374129E-2</v>
      </c>
      <c r="I135" s="173">
        <v>17.086778403761819</v>
      </c>
      <c r="J135" s="176">
        <f>D26</f>
        <v>5.1501912213203736E-2</v>
      </c>
      <c r="K135" s="173">
        <f t="shared" si="16"/>
        <v>16.945063725013764</v>
      </c>
      <c r="M135" t="s">
        <v>174</v>
      </c>
      <c r="N135">
        <v>341.5</v>
      </c>
      <c r="P135" t="s">
        <v>175</v>
      </c>
      <c r="Q135" s="178">
        <f>C136</f>
        <v>4.2500000000000003E-2</v>
      </c>
      <c r="R135" s="178">
        <f>D136</f>
        <v>6.990485598927329E-2</v>
      </c>
      <c r="S135" s="70">
        <f>F136</f>
        <v>7.731961216052903E-2</v>
      </c>
      <c r="T135" s="70">
        <f>J136</f>
        <v>8.1877257170074394E-2</v>
      </c>
    </row>
    <row r="136" spans="1:20">
      <c r="A136" s="205" t="s">
        <v>72</v>
      </c>
      <c r="B136" s="164" t="s">
        <v>74</v>
      </c>
      <c r="C136" s="165">
        <v>4.2500000000000003E-2</v>
      </c>
      <c r="D136" s="167">
        <v>6.990485598927329E-2</v>
      </c>
      <c r="E136" s="127">
        <f t="shared" si="15"/>
        <v>23.872508320336827</v>
      </c>
      <c r="F136" s="167">
        <v>7.731961216052903E-2</v>
      </c>
      <c r="G136" s="168">
        <v>25.76772568782366</v>
      </c>
      <c r="H136" s="169">
        <v>8.1118801088647496E-2</v>
      </c>
      <c r="I136" s="168">
        <v>27.624027858774895</v>
      </c>
      <c r="J136" s="169">
        <f>D27</f>
        <v>8.1877257170074394E-2</v>
      </c>
      <c r="K136" s="168">
        <f t="shared" si="16"/>
        <v>26.939103438193385</v>
      </c>
      <c r="L136" s="179">
        <f>J136*65%</f>
        <v>5.322021716054836E-2</v>
      </c>
      <c r="P136" t="s">
        <v>77</v>
      </c>
      <c r="Q136" s="178">
        <f>C137</f>
        <v>3.5799999999999998E-2</v>
      </c>
      <c r="R136" s="178">
        <f>D137</f>
        <v>3.7444794954598751E-2</v>
      </c>
      <c r="S136" s="70">
        <f>F137</f>
        <v>3.9643286048720999E-2</v>
      </c>
      <c r="T136" s="70">
        <f>J137</f>
        <v>3.7307779756898848E-2</v>
      </c>
    </row>
    <row r="137" spans="1:20">
      <c r="A137" s="205"/>
      <c r="B137" s="175" t="s">
        <v>77</v>
      </c>
      <c r="C137" s="171">
        <v>3.5799999999999998E-2</v>
      </c>
      <c r="D137" s="172">
        <v>3.7444794954598751E-2</v>
      </c>
      <c r="E137" s="131">
        <f t="shared" si="15"/>
        <v>12.787397476995473</v>
      </c>
      <c r="F137" s="172">
        <v>3.9643286048720999E-2</v>
      </c>
      <c r="G137" s="173">
        <v>13.211619817059105</v>
      </c>
      <c r="H137" s="176">
        <v>4.51726520023659E-2</v>
      </c>
      <c r="I137" s="173">
        <v>15.383000988937628</v>
      </c>
      <c r="J137" s="176">
        <f>D30</f>
        <v>3.7307779756898848E-2</v>
      </c>
      <c r="K137" s="173">
        <f t="shared" si="16"/>
        <v>12.274936565507842</v>
      </c>
      <c r="L137" s="70">
        <f>J137</f>
        <v>3.7307779756898848E-2</v>
      </c>
    </row>
    <row r="138" spans="1:20">
      <c r="A138" s="205"/>
      <c r="B138" s="164" t="s">
        <v>79</v>
      </c>
      <c r="C138" s="165">
        <v>2.1999999999999999E-2</v>
      </c>
      <c r="D138" s="167">
        <v>2.4421533949408811E-2</v>
      </c>
      <c r="E138" s="127">
        <f t="shared" si="15"/>
        <v>8.3399538437231087</v>
      </c>
      <c r="F138" s="167">
        <v>2.5961269824821668E-2</v>
      </c>
      <c r="G138" s="168">
        <v>8.6519171612590959</v>
      </c>
      <c r="H138" s="169">
        <v>2.6930016903923774E-2</v>
      </c>
      <c r="I138" s="168">
        <v>9.170691962992775</v>
      </c>
      <c r="J138" s="169">
        <f>D31</f>
        <v>3.7035057354541441E-2</v>
      </c>
      <c r="K138" s="168">
        <f t="shared" si="16"/>
        <v>12.185205946029981</v>
      </c>
      <c r="L138" s="70">
        <f>SUM(L136:L137)</f>
        <v>9.0527996917447201E-2</v>
      </c>
      <c r="M138" s="136">
        <f>L138*M96</f>
        <v>29.785353800333539</v>
      </c>
    </row>
    <row r="139" spans="1:20">
      <c r="A139" s="161" t="s">
        <v>176</v>
      </c>
      <c r="B139" s="175" t="s">
        <v>78</v>
      </c>
      <c r="C139" s="171">
        <f>0.36%+2.08%</f>
        <v>2.4399999999999998E-2</v>
      </c>
      <c r="D139" s="172">
        <v>3.9722207033186775E-2</v>
      </c>
      <c r="E139" s="131">
        <f t="shared" si="15"/>
        <v>13.565133701833284</v>
      </c>
      <c r="F139" s="172">
        <v>4.41505807956643E-2</v>
      </c>
      <c r="G139" s="173">
        <v>14.713732041733369</v>
      </c>
      <c r="H139" s="176">
        <v>3.5013714023170849E-2</v>
      </c>
      <c r="I139" s="173">
        <v>11.923497372184539</v>
      </c>
      <c r="J139" s="176">
        <f>D32</f>
        <v>3.116280701984387E-2</v>
      </c>
      <c r="K139" s="173">
        <f t="shared" si="16"/>
        <v>10.253129021997381</v>
      </c>
    </row>
    <row r="140" spans="1:20">
      <c r="A140" s="161" t="s">
        <v>80</v>
      </c>
      <c r="B140" s="164" t="s">
        <v>83</v>
      </c>
      <c r="C140" s="165">
        <v>3.2000000000000002E-3</v>
      </c>
      <c r="D140" s="167">
        <v>8.0430869606742672E-3</v>
      </c>
      <c r="E140" s="127">
        <f t="shared" si="15"/>
        <v>2.7467141970702622</v>
      </c>
      <c r="F140" s="167">
        <v>7.7546075613490828E-3</v>
      </c>
      <c r="G140" s="168">
        <v>2.5843197459747729</v>
      </c>
      <c r="H140" s="169">
        <v>1.4878694115962755E-2</v>
      </c>
      <c r="I140" s="168">
        <v>5.0667595581496538</v>
      </c>
      <c r="J140" s="169">
        <f>D34</f>
        <v>1.4061086834252326E-2</v>
      </c>
      <c r="K140" s="168">
        <f t="shared" si="16"/>
        <v>4.626352735467413</v>
      </c>
    </row>
    <row r="141" spans="1:20">
      <c r="A141" s="205" t="s">
        <v>82</v>
      </c>
      <c r="B141" s="175" t="s">
        <v>88</v>
      </c>
      <c r="C141" s="171">
        <v>4.8999999999999998E-3</v>
      </c>
      <c r="D141" s="172">
        <v>9.8092931197367346E-3</v>
      </c>
      <c r="E141" s="131">
        <f t="shared" si="15"/>
        <v>3.3498736003900951</v>
      </c>
      <c r="F141" s="172">
        <v>7.743904834459611E-3</v>
      </c>
      <c r="G141" s="173">
        <v>2.5807529286706843</v>
      </c>
      <c r="H141" s="176">
        <v>4.5161579688796855E-3</v>
      </c>
      <c r="I141" s="173">
        <v>1.5379230446296617</v>
      </c>
      <c r="J141" s="176">
        <f>D39</f>
        <v>2.7982999701266264E-3</v>
      </c>
      <c r="K141" s="173">
        <f t="shared" si="16"/>
        <v>0.92069147101189042</v>
      </c>
    </row>
    <row r="142" spans="1:20">
      <c r="A142" s="205"/>
      <c r="B142" s="164" t="s">
        <v>90</v>
      </c>
      <c r="C142" s="165">
        <v>2.7000000000000001E-3</v>
      </c>
      <c r="D142" s="167">
        <v>2.5234426563192449E-3</v>
      </c>
      <c r="E142" s="127">
        <f t="shared" si="15"/>
        <v>0.8617556671330221</v>
      </c>
      <c r="F142" s="167">
        <v>3.2403339475685277E-3</v>
      </c>
      <c r="G142" s="168">
        <v>1.0798817268319483</v>
      </c>
      <c r="H142" s="169">
        <v>2.9632773765007224E-3</v>
      </c>
      <c r="I142" s="168">
        <v>1.009108316483603</v>
      </c>
      <c r="J142" s="169">
        <f>D40</f>
        <v>3.4397584818754204E-3</v>
      </c>
      <c r="K142" s="168">
        <f t="shared" si="16"/>
        <v>1.1317429619456414</v>
      </c>
    </row>
    <row r="143" spans="1:20">
      <c r="A143" s="161" t="s">
        <v>177</v>
      </c>
      <c r="B143" s="175" t="s">
        <v>92</v>
      </c>
      <c r="C143" s="174">
        <f>0.11%+2.46%</f>
        <v>2.5700000000000001E-2</v>
      </c>
      <c r="D143" s="172">
        <v>3.5876830468947123E-2</v>
      </c>
      <c r="E143" s="131">
        <f t="shared" si="15"/>
        <v>12.251937605145443</v>
      </c>
      <c r="F143" s="172">
        <v>1.8493605601186108E-2</v>
      </c>
      <c r="G143" s="173">
        <v>6.1632248635803588</v>
      </c>
      <c r="H143" s="176">
        <v>1.6677595960460041E-2</v>
      </c>
      <c r="I143" s="173">
        <v>5.6793538519594158</v>
      </c>
      <c r="J143" s="176">
        <f>D41</f>
        <v>1.8236017742958743E-2</v>
      </c>
      <c r="K143" s="173">
        <f t="shared" si="16"/>
        <v>5.9999807670383039</v>
      </c>
    </row>
    <row r="144" spans="1:20">
      <c r="A144" s="161" t="s">
        <v>103</v>
      </c>
      <c r="B144" s="164"/>
      <c r="C144" s="165">
        <v>0.12670000000000001</v>
      </c>
      <c r="D144" s="167">
        <v>5.5017199236303223E-2</v>
      </c>
      <c r="E144" s="127">
        <f t="shared" si="15"/>
        <v>18.788373539197551</v>
      </c>
      <c r="F144" s="167">
        <v>5.2987293529285578E-2</v>
      </c>
      <c r="G144" s="168">
        <v>17.658676840852412</v>
      </c>
      <c r="H144" s="169">
        <v>5.7233624762730154E-2</v>
      </c>
      <c r="I144" s="168">
        <v>19.490219575318516</v>
      </c>
      <c r="J144" s="169">
        <f>D52</f>
        <v>6.2152703558290147E-2</v>
      </c>
      <c r="K144" s="168">
        <f t="shared" si="16"/>
        <v>20.449367357802846</v>
      </c>
    </row>
    <row r="145" spans="1:14">
      <c r="A145" s="161" t="s">
        <v>42</v>
      </c>
      <c r="B145" s="175"/>
      <c r="C145" s="172">
        <f>SUM(C127:C144)</f>
        <v>0.7108000000000001</v>
      </c>
      <c r="D145" s="172">
        <v>0.59163215045907502</v>
      </c>
      <c r="E145" s="131">
        <f t="shared" si="15"/>
        <v>202.04237938177411</v>
      </c>
      <c r="F145" s="172">
        <v>0.57412576542246563</v>
      </c>
      <c r="G145" s="173">
        <v>191.33457631684877</v>
      </c>
      <c r="H145" s="172">
        <v>0.60937346545817483</v>
      </c>
      <c r="I145" s="173">
        <v>207.51477290473213</v>
      </c>
      <c r="J145" s="172">
        <f>SUM(J127:J144)</f>
        <v>0.6346306854248559</v>
      </c>
      <c r="K145" s="173">
        <f t="shared" si="16"/>
        <v>208.80501216838974</v>
      </c>
    </row>
    <row r="146" spans="1:14">
      <c r="A146" s="180"/>
      <c r="B146" s="181"/>
      <c r="C146" s="182">
        <f>C145+C123</f>
        <v>0.99980000000000002</v>
      </c>
      <c r="F146" s="182">
        <v>0.99999845353092409</v>
      </c>
      <c r="G146" s="183">
        <v>333.2619644461551</v>
      </c>
      <c r="H146" s="182">
        <f>H123+H145</f>
        <v>1.0006936169375462</v>
      </c>
      <c r="I146" s="183">
        <f>I145+I123</f>
        <v>340.77412364825534</v>
      </c>
      <c r="J146" s="184">
        <f>J145+J123</f>
        <v>0.99999777466597106</v>
      </c>
      <c r="K146" s="183">
        <f t="shared" si="16"/>
        <v>329.01741485712392</v>
      </c>
    </row>
    <row r="147" spans="1:14">
      <c r="A147" s="194" t="s">
        <v>45</v>
      </c>
      <c r="B147" s="194" t="s">
        <v>46</v>
      </c>
      <c r="C147" s="195" t="s">
        <v>153</v>
      </c>
      <c r="D147" s="197" t="s">
        <v>154</v>
      </c>
      <c r="E147" s="197"/>
      <c r="F147" s="191" t="s">
        <v>156</v>
      </c>
      <c r="G147" s="191"/>
      <c r="H147" s="198" t="s">
        <v>158</v>
      </c>
      <c r="I147" s="198"/>
      <c r="J147" s="191" t="s">
        <v>160</v>
      </c>
      <c r="K147" s="191"/>
    </row>
    <row r="148" spans="1:14" ht="31.5" customHeight="1">
      <c r="A148" s="194"/>
      <c r="B148" s="194"/>
      <c r="C148" s="196"/>
      <c r="D148" s="115" t="s">
        <v>170</v>
      </c>
      <c r="E148" s="115" t="s">
        <v>171</v>
      </c>
      <c r="F148" s="115" t="s">
        <v>170</v>
      </c>
      <c r="G148" s="115" t="s">
        <v>171</v>
      </c>
      <c r="H148" s="163" t="s">
        <v>170</v>
      </c>
      <c r="I148" s="163" t="s">
        <v>171</v>
      </c>
      <c r="J148" s="115" t="s">
        <v>170</v>
      </c>
      <c r="K148" s="115" t="s">
        <v>171</v>
      </c>
      <c r="M148" t="s">
        <v>178</v>
      </c>
      <c r="N148">
        <v>333.26247982627433</v>
      </c>
    </row>
    <row r="149" spans="1:14">
      <c r="A149" s="189" t="s">
        <v>47</v>
      </c>
      <c r="B149" s="79" t="s">
        <v>48</v>
      </c>
      <c r="C149" s="125">
        <f t="shared" ref="C149:C153" si="17">C127</f>
        <v>0.22819999999999999</v>
      </c>
      <c r="D149" s="106">
        <v>0.17140881706768119</v>
      </c>
      <c r="E149" s="127">
        <f t="shared" ref="E149:E167" si="18">D149*N$135</f>
        <v>58.536111028613128</v>
      </c>
      <c r="F149" s="125">
        <v>0.16600000000000001</v>
      </c>
      <c r="G149" s="127">
        <f t="shared" ref="G149:G154" si="19">N$148*F149</f>
        <v>55.321571651161541</v>
      </c>
      <c r="H149" s="125">
        <v>8.1781818639928713E-2</v>
      </c>
      <c r="I149" s="127">
        <v>27.849810477127868</v>
      </c>
      <c r="J149" s="125">
        <f>J127</f>
        <v>0.1107479209151918</v>
      </c>
      <c r="K149" s="127">
        <f t="shared" ref="K149:K154" si="20">J149*M$96</f>
        <v>36.438075727207476</v>
      </c>
    </row>
    <row r="150" spans="1:14" ht="25.5">
      <c r="A150" s="189"/>
      <c r="B150" s="79" t="s">
        <v>179</v>
      </c>
      <c r="C150" s="125">
        <f t="shared" si="17"/>
        <v>2.1899999999999999E-2</v>
      </c>
      <c r="D150" s="106">
        <v>2.1882597795430905E-2</v>
      </c>
      <c r="E150" s="127">
        <f t="shared" si="18"/>
        <v>7.4729071471396544</v>
      </c>
      <c r="F150" s="125">
        <v>2.4E-2</v>
      </c>
      <c r="G150" s="127">
        <f t="shared" si="19"/>
        <v>7.9982995158305839</v>
      </c>
      <c r="H150" s="125">
        <v>0.10945985329726669</v>
      </c>
      <c r="I150" s="127">
        <v>37.275230850573742</v>
      </c>
      <c r="J150" s="125">
        <f>J128</f>
        <v>0.11325816427705819</v>
      </c>
      <c r="K150" s="127">
        <f t="shared" si="20"/>
        <v>37.263991346729149</v>
      </c>
    </row>
    <row r="151" spans="1:14">
      <c r="A151" s="189"/>
      <c r="B151" s="79" t="s">
        <v>50</v>
      </c>
      <c r="C151" s="125">
        <f t="shared" si="17"/>
        <v>1.2E-2</v>
      </c>
      <c r="D151" s="106">
        <v>5.6900810507564603E-3</v>
      </c>
      <c r="E151" s="127">
        <f t="shared" si="18"/>
        <v>1.9431626788333312</v>
      </c>
      <c r="F151" s="125">
        <v>1.7999999999999999E-2</v>
      </c>
      <c r="G151" s="127">
        <f t="shared" si="19"/>
        <v>5.9987246368729377</v>
      </c>
      <c r="H151" s="125">
        <v>0</v>
      </c>
      <c r="I151" s="127">
        <v>0</v>
      </c>
      <c r="J151" s="125">
        <f>J129</f>
        <v>3.5882021710766614E-4</v>
      </c>
      <c r="K151" s="127">
        <f t="shared" si="20"/>
        <v>0.11805836295052875</v>
      </c>
    </row>
    <row r="152" spans="1:14">
      <c r="A152" s="189"/>
      <c r="B152" s="79" t="s">
        <v>51</v>
      </c>
      <c r="C152" s="125">
        <f t="shared" si="17"/>
        <v>4.7199999999999999E-2</v>
      </c>
      <c r="D152" s="106">
        <v>6.6096706335459915E-3</v>
      </c>
      <c r="E152" s="127">
        <f t="shared" si="18"/>
        <v>2.2572025213559561</v>
      </c>
      <c r="F152" s="125">
        <v>2E-3</v>
      </c>
      <c r="G152" s="127">
        <f t="shared" si="19"/>
        <v>0.66652495965254865</v>
      </c>
      <c r="H152" s="125">
        <v>1.7567268458463108E-2</v>
      </c>
      <c r="I152" s="127">
        <v>5.9823210746032176</v>
      </c>
      <c r="J152" s="125">
        <f>J130</f>
        <v>2.546618570404426E-3</v>
      </c>
      <c r="K152" s="127">
        <f t="shared" si="20"/>
        <v>0.83788372323277061</v>
      </c>
    </row>
    <row r="153" spans="1:14">
      <c r="A153" s="189"/>
      <c r="B153" s="79" t="s">
        <v>52</v>
      </c>
      <c r="C153" s="125">
        <f t="shared" si="17"/>
        <v>0</v>
      </c>
      <c r="D153" s="106">
        <v>1.8256695670081365E-2</v>
      </c>
      <c r="E153" s="127">
        <f t="shared" si="18"/>
        <v>6.2346615713327864</v>
      </c>
      <c r="F153" s="125">
        <v>7.0000000000000001E-3</v>
      </c>
      <c r="G153" s="127">
        <f t="shared" si="19"/>
        <v>2.3328373587839204</v>
      </c>
      <c r="H153" s="125">
        <v>1.7304823573682362E-2</v>
      </c>
      <c r="I153" s="127">
        <v>5.8929486392210233</v>
      </c>
      <c r="J153" s="125">
        <f>J131</f>
        <v>1.4969642363474012E-3</v>
      </c>
      <c r="K153" s="127">
        <f t="shared" si="20"/>
        <v>0.49252839921679764</v>
      </c>
    </row>
    <row r="154" spans="1:14">
      <c r="A154" s="185" t="s">
        <v>103</v>
      </c>
      <c r="B154" s="79"/>
      <c r="C154" s="125">
        <f>C144</f>
        <v>0.12670000000000001</v>
      </c>
      <c r="D154" s="125">
        <v>5.5017199236303223E-2</v>
      </c>
      <c r="E154" s="127">
        <f t="shared" si="18"/>
        <v>18.788373539197551</v>
      </c>
      <c r="F154" s="125">
        <v>5.2999999999999999E-2</v>
      </c>
      <c r="G154" s="127">
        <f t="shared" si="19"/>
        <v>17.662911430792541</v>
      </c>
      <c r="H154" s="125">
        <v>5.7233624762730154E-2</v>
      </c>
      <c r="I154" s="127">
        <v>19.490219575318516</v>
      </c>
      <c r="J154" s="125">
        <f>J144</f>
        <v>6.2152703558290147E-2</v>
      </c>
      <c r="K154" s="127">
        <f t="shared" si="20"/>
        <v>20.449367357802846</v>
      </c>
    </row>
    <row r="155" spans="1:14">
      <c r="A155" s="192" t="s">
        <v>180</v>
      </c>
      <c r="B155" s="192"/>
      <c r="C155" s="186">
        <f>SUM(C149:C154)</f>
        <v>0.43600000000000005</v>
      </c>
      <c r="D155" s="186">
        <f>SUM(D149:D154)</f>
        <v>0.27886506145379913</v>
      </c>
      <c r="E155" s="147">
        <f t="shared" si="18"/>
        <v>95.232418486472397</v>
      </c>
      <c r="F155" s="186">
        <f>SUM(F149:F154)</f>
        <v>0.27</v>
      </c>
      <c r="G155" s="147">
        <f>SUM(G149:G154)</f>
        <v>89.980869553094067</v>
      </c>
      <c r="H155" s="186">
        <v>0.28334738873207099</v>
      </c>
      <c r="I155" s="187">
        <v>96.490530616844367</v>
      </c>
      <c r="J155" s="186">
        <f>SUM(J149:J154)</f>
        <v>0.29056119177439965</v>
      </c>
      <c r="K155" s="187">
        <f t="shared" ref="K155" si="21">SUM(K149:K154)</f>
        <v>95.599904917139568</v>
      </c>
    </row>
    <row r="156" spans="1:14">
      <c r="A156" s="189" t="s">
        <v>53</v>
      </c>
      <c r="B156" s="79" t="s">
        <v>54</v>
      </c>
      <c r="C156" s="125">
        <f>C96</f>
        <v>1.1900000000000001E-2</v>
      </c>
      <c r="D156" s="125">
        <v>1.5309833151593401E-2</v>
      </c>
      <c r="E156" s="127">
        <f t="shared" si="18"/>
        <v>5.2283080212691466</v>
      </c>
      <c r="F156" s="125">
        <v>1.4E-2</v>
      </c>
      <c r="G156" s="153">
        <f t="shared" ref="G156:G163" si="22">F156*N$148</f>
        <v>4.6656747175678408</v>
      </c>
      <c r="H156" s="125">
        <v>1.3298271923902481E-2</v>
      </c>
      <c r="I156" s="127">
        <v>4.5285658709132068</v>
      </c>
      <c r="J156" s="125">
        <f t="shared" ref="J156:J163" si="23">D12</f>
        <v>1.2492533323545919E-2</v>
      </c>
      <c r="K156" s="127">
        <f t="shared" ref="K156:K163" si="24">J156*M$96</f>
        <v>4.1102701658536214</v>
      </c>
    </row>
    <row r="157" spans="1:14">
      <c r="A157" s="189"/>
      <c r="B157" s="79" t="s">
        <v>55</v>
      </c>
      <c r="C157" s="125">
        <f t="shared" ref="C157:C159" si="25">C93</f>
        <v>2.9700000000000001E-2</v>
      </c>
      <c r="D157" s="125">
        <v>4.5291381243287542E-2</v>
      </c>
      <c r="E157" s="127">
        <f t="shared" si="18"/>
        <v>15.467006694582695</v>
      </c>
      <c r="F157" s="125">
        <v>4.2000000000000003E-2</v>
      </c>
      <c r="G157" s="153">
        <f t="shared" si="22"/>
        <v>13.997024152703522</v>
      </c>
      <c r="H157" s="125">
        <v>3.0019437464746761E-2</v>
      </c>
      <c r="I157" s="127">
        <v>10.222756817185864</v>
      </c>
      <c r="J157" s="125">
        <f t="shared" si="23"/>
        <v>3.0470953894724602E-2</v>
      </c>
      <c r="K157" s="127">
        <f t="shared" si="24"/>
        <v>10.025496788752061</v>
      </c>
    </row>
    <row r="158" spans="1:14">
      <c r="A158" s="189"/>
      <c r="B158" s="79" t="s">
        <v>56</v>
      </c>
      <c r="C158" s="125">
        <f t="shared" si="25"/>
        <v>0.03</v>
      </c>
      <c r="D158" s="125">
        <v>1.6699705665615214E-2</v>
      </c>
      <c r="E158" s="127">
        <f t="shared" si="18"/>
        <v>5.7029494848075961</v>
      </c>
      <c r="F158" s="125">
        <v>1.6E-2</v>
      </c>
      <c r="G158" s="153">
        <f t="shared" si="22"/>
        <v>5.3321996772203892</v>
      </c>
      <c r="H158" s="125">
        <v>2.3605783332203697E-2</v>
      </c>
      <c r="I158" s="127">
        <v>8.0386643742970456</v>
      </c>
      <c r="J158" s="125">
        <f t="shared" si="23"/>
        <v>1.7426315452495997E-2</v>
      </c>
      <c r="K158" s="127">
        <f t="shared" si="24"/>
        <v>5.7335740197823588</v>
      </c>
    </row>
    <row r="159" spans="1:14">
      <c r="A159" s="189"/>
      <c r="B159" s="79" t="s">
        <v>57</v>
      </c>
      <c r="C159" s="125">
        <f t="shared" si="25"/>
        <v>2.1999999999999999E-2</v>
      </c>
      <c r="D159" s="125">
        <v>6.1750667307836696E-2</v>
      </c>
      <c r="E159" s="127">
        <f t="shared" si="18"/>
        <v>21.08785288562623</v>
      </c>
      <c r="F159" s="125">
        <v>4.2000000000000003E-2</v>
      </c>
      <c r="G159" s="153">
        <f t="shared" si="22"/>
        <v>13.997024152703522</v>
      </c>
      <c r="H159" s="125">
        <v>4.0019045939563097E-2</v>
      </c>
      <c r="I159" s="127">
        <v>13.628002695799152</v>
      </c>
      <c r="J159" s="125">
        <f t="shared" si="23"/>
        <v>3.4508972373272516E-2</v>
      </c>
      <c r="K159" s="127">
        <f t="shared" si="24"/>
        <v>11.354078146246499</v>
      </c>
    </row>
    <row r="160" spans="1:14">
      <c r="A160" s="189"/>
      <c r="B160" s="79" t="s">
        <v>58</v>
      </c>
      <c r="C160" s="125">
        <f t="shared" ref="C160:C163" si="26">C97</f>
        <v>9.7000000000000003E-3</v>
      </c>
      <c r="D160" s="125">
        <v>1.5062648490668283E-2</v>
      </c>
      <c r="E160" s="127">
        <f t="shared" si="18"/>
        <v>5.143894459563219</v>
      </c>
      <c r="F160" s="125">
        <v>1.9E-2</v>
      </c>
      <c r="G160" s="153">
        <f t="shared" si="22"/>
        <v>6.3319871166992119</v>
      </c>
      <c r="H160" s="125">
        <v>1.9267923382052115E-2</v>
      </c>
      <c r="I160" s="127">
        <v>6.5614585662439824</v>
      </c>
      <c r="J160" s="125">
        <f t="shared" si="23"/>
        <v>2.6556528866816184E-2</v>
      </c>
      <c r="K160" s="127">
        <f t="shared" si="24"/>
        <v>8.737579919372374</v>
      </c>
    </row>
    <row r="161" spans="1:11">
      <c r="A161" s="189" t="s">
        <v>59</v>
      </c>
      <c r="B161" s="79" t="s">
        <v>60</v>
      </c>
      <c r="C161" s="125">
        <f t="shared" si="26"/>
        <v>3.1E-2</v>
      </c>
      <c r="D161" s="125">
        <v>3.9460727960518353E-2</v>
      </c>
      <c r="E161" s="127">
        <f t="shared" si="18"/>
        <v>13.475838598517017</v>
      </c>
      <c r="F161" s="125">
        <v>4.1000000000000002E-2</v>
      </c>
      <c r="G161" s="153">
        <f t="shared" si="22"/>
        <v>13.663761672877248</v>
      </c>
      <c r="H161" s="125">
        <v>4.1984319954650802E-2</v>
      </c>
      <c r="I161" s="127">
        <v>14.297253022657186</v>
      </c>
      <c r="J161" s="125">
        <f t="shared" si="23"/>
        <v>3.4923998363170894E-2</v>
      </c>
      <c r="K161" s="127">
        <f t="shared" si="24"/>
        <v>11.490629228413152</v>
      </c>
    </row>
    <row r="162" spans="1:11">
      <c r="A162" s="189"/>
      <c r="B162" s="79" t="s">
        <v>61</v>
      </c>
      <c r="C162" s="125">
        <f t="shared" si="26"/>
        <v>2.4299999999999999E-2</v>
      </c>
      <c r="D162" s="125">
        <v>3.8694730621698016E-2</v>
      </c>
      <c r="E162" s="127">
        <f t="shared" si="18"/>
        <v>13.214250507309872</v>
      </c>
      <c r="F162" s="125">
        <v>3.6999999999999998E-2</v>
      </c>
      <c r="G162" s="153">
        <f t="shared" si="22"/>
        <v>12.33071175357215</v>
      </c>
      <c r="H162" s="125">
        <v>4.8062906819669682E-2</v>
      </c>
      <c r="I162" s="127">
        <v>16.367242354942377</v>
      </c>
      <c r="J162" s="125">
        <f t="shared" si="23"/>
        <v>3.3502834413977632E-2</v>
      </c>
      <c r="K162" s="127">
        <f t="shared" si="24"/>
        <v>11.023040499220333</v>
      </c>
    </row>
    <row r="163" spans="1:11">
      <c r="A163" s="189"/>
      <c r="B163" s="79" t="s">
        <v>62</v>
      </c>
      <c r="C163" s="125">
        <f t="shared" si="26"/>
        <v>1.6999999999999999E-3</v>
      </c>
      <c r="D163" s="125">
        <v>6.6048843222132631E-3</v>
      </c>
      <c r="E163" s="127">
        <f t="shared" si="18"/>
        <v>2.2555679960358295</v>
      </c>
      <c r="F163" s="125">
        <v>8.0000000000000002E-3</v>
      </c>
      <c r="G163" s="153">
        <f t="shared" si="22"/>
        <v>2.6660998386101946</v>
      </c>
      <c r="H163" s="125">
        <v>8.6586465042696858E-3</v>
      </c>
      <c r="I163" s="127">
        <v>2.9485974773202561</v>
      </c>
      <c r="J163" s="125">
        <f t="shared" si="23"/>
        <v>9.2974534002231036E-3</v>
      </c>
      <c r="K163" s="127">
        <f t="shared" si="24"/>
        <v>3.0590308898615173</v>
      </c>
    </row>
    <row r="164" spans="1:11">
      <c r="A164" s="193" t="s">
        <v>181</v>
      </c>
      <c r="B164" s="193"/>
      <c r="C164" s="186">
        <f>SUM(C149:C154,C156:C163)</f>
        <v>0.59630000000000016</v>
      </c>
      <c r="D164" s="186">
        <f>SUM(D149:D154,D156:D163)</f>
        <v>0.51773964021722996</v>
      </c>
      <c r="E164" s="147">
        <f t="shared" si="18"/>
        <v>176.80808713418403</v>
      </c>
      <c r="F164" s="186">
        <f>SUM(F149:F154,F156:F163)</f>
        <v>0.48899999999999999</v>
      </c>
      <c r="G164" s="147">
        <f>SUM(G149:G154,G156:G163)</f>
        <v>162.96535263504816</v>
      </c>
      <c r="H164" s="186">
        <v>0.50826372405312936</v>
      </c>
      <c r="I164" s="147">
        <v>173.08307179620343</v>
      </c>
      <c r="J164" s="186">
        <f>SUM(J149:J154,J156:J163)</f>
        <v>0.48974078186262648</v>
      </c>
      <c r="K164" s="147">
        <f>SUM(K149:K154,K156:K163)</f>
        <v>161.13360457464148</v>
      </c>
    </row>
    <row r="165" spans="1:11" ht="25.5">
      <c r="A165" s="189" t="s">
        <v>69</v>
      </c>
      <c r="B165" s="79" t="s">
        <v>71</v>
      </c>
      <c r="C165" s="125">
        <f>C134</f>
        <v>6.1499999999999999E-2</v>
      </c>
      <c r="D165" s="125">
        <v>2.9051174019466063E-2</v>
      </c>
      <c r="E165" s="127">
        <f t="shared" si="18"/>
        <v>9.9209759276476603</v>
      </c>
      <c r="F165" s="125">
        <v>3.6999999999999998E-2</v>
      </c>
      <c r="G165" s="127">
        <f>F165*N$148</f>
        <v>12.33071175357215</v>
      </c>
      <c r="H165" s="125">
        <v>4.1011272627054521E-2</v>
      </c>
      <c r="I165" s="127">
        <v>13.965893508898446</v>
      </c>
      <c r="J165" s="125">
        <f>D25</f>
        <v>5.3550891882337914E-2</v>
      </c>
      <c r="K165" s="127">
        <f>J165*M$96</f>
        <v>17.619215219059356</v>
      </c>
    </row>
    <row r="166" spans="1:11" ht="25.5">
      <c r="A166" s="189"/>
      <c r="B166" s="79" t="s">
        <v>73</v>
      </c>
      <c r="C166" s="125">
        <f>C135</f>
        <v>4.3400000000000001E-2</v>
      </c>
      <c r="D166" s="125">
        <v>4.4207774134738857E-2</v>
      </c>
      <c r="E166" s="127">
        <f t="shared" si="18"/>
        <v>15.09695486701332</v>
      </c>
      <c r="F166" s="125">
        <v>3.5999999999999997E-2</v>
      </c>
      <c r="G166" s="127">
        <f>F166*N$148</f>
        <v>11.997449273745875</v>
      </c>
      <c r="H166" s="125">
        <v>5.0175846392374129E-2</v>
      </c>
      <c r="I166" s="127">
        <v>17.086778403761819</v>
      </c>
      <c r="J166" s="125">
        <f>D26</f>
        <v>5.1501912213203736E-2</v>
      </c>
      <c r="K166" s="127">
        <f>J166*M$96</f>
        <v>16.945063725013764</v>
      </c>
    </row>
    <row r="167" spans="1:11">
      <c r="A167" s="190" t="s">
        <v>42</v>
      </c>
      <c r="B167" s="190"/>
      <c r="C167" s="156">
        <f>SUM(C149:C154,C156:C163,C165:C166)</f>
        <v>0.70120000000000016</v>
      </c>
      <c r="D167" s="156">
        <f>SUM(D149:D154,D156:D163,D165:D166)</f>
        <v>0.59099858837143493</v>
      </c>
      <c r="E167" s="147">
        <f t="shared" si="18"/>
        <v>201.82601792884503</v>
      </c>
      <c r="F167" s="156">
        <f>SUM(F149:F154,F156:F163,F165:F166)</f>
        <v>0.56200000000000006</v>
      </c>
      <c r="G167" s="147">
        <f>SUM(G149:G154,G156:G163,G165:G166)</f>
        <v>187.29351366236619</v>
      </c>
      <c r="H167" s="186">
        <v>0.59945084307255803</v>
      </c>
      <c r="I167" s="159">
        <v>204.13574370886371</v>
      </c>
      <c r="J167" s="186">
        <f>SUM(J165:J166,J156:J163,J149:J154)</f>
        <v>0.594793585958168</v>
      </c>
      <c r="K167" s="159">
        <f>SUM(K149:K154,K156:K163,K165:K166)</f>
        <v>195.6978835187146</v>
      </c>
    </row>
    <row r="168" spans="1:11">
      <c r="A168" s="1"/>
      <c r="B168" s="1"/>
      <c r="C168" s="1"/>
      <c r="F168" s="1"/>
      <c r="G168" s="1"/>
      <c r="J168" s="1"/>
      <c r="K168" s="1"/>
    </row>
    <row r="170" spans="1:11">
      <c r="B170" t="s">
        <v>47</v>
      </c>
      <c r="C170" s="188">
        <f>D155</f>
        <v>0.27886506145379913</v>
      </c>
      <c r="D170" s="188">
        <f>F155</f>
        <v>0.27</v>
      </c>
      <c r="E170" s="188">
        <f>J155</f>
        <v>0.29056119177439965</v>
      </c>
    </row>
    <row r="171" spans="1:11">
      <c r="B171" t="s">
        <v>182</v>
      </c>
      <c r="C171" s="188">
        <f>SUM(D156:D163)</f>
        <v>0.23887457876343077</v>
      </c>
      <c r="D171" s="188">
        <f>SUM(F156:F163)</f>
        <v>0.21900000000000003</v>
      </c>
      <c r="E171" s="188">
        <f>SUM(J156:J163)</f>
        <v>0.19917959008822689</v>
      </c>
    </row>
    <row r="172" spans="1:11">
      <c r="B172" t="s">
        <v>69</v>
      </c>
      <c r="C172" s="188">
        <f>SUM(D165:D166)</f>
        <v>7.3258948154204917E-2</v>
      </c>
      <c r="D172" s="188">
        <f>SUM(F165:F166)</f>
        <v>7.2999999999999995E-2</v>
      </c>
      <c r="E172" s="188">
        <f>SUM(J165:J166)</f>
        <v>0.10505280409554166</v>
      </c>
    </row>
    <row r="173" spans="1:11">
      <c r="B173" t="s">
        <v>183</v>
      </c>
      <c r="C173" s="188">
        <f>100%-D167</f>
        <v>0.40900141162856507</v>
      </c>
      <c r="D173" s="188">
        <f>100%-F167</f>
        <v>0.43799999999999994</v>
      </c>
      <c r="E173" s="188">
        <f>100%-J167</f>
        <v>0.405206414041832</v>
      </c>
    </row>
  </sheetData>
  <mergeCells count="68">
    <mergeCell ref="A2:A4"/>
    <mergeCell ref="C2:D2"/>
    <mergeCell ref="E2:F2"/>
    <mergeCell ref="G2:H2"/>
    <mergeCell ref="C3:D3"/>
    <mergeCell ref="C4:D4"/>
    <mergeCell ref="A25:A26"/>
    <mergeCell ref="H5:H6"/>
    <mergeCell ref="I5:I6"/>
    <mergeCell ref="J5:J6"/>
    <mergeCell ref="K5:K6"/>
    <mergeCell ref="A5:B5"/>
    <mergeCell ref="C5:C6"/>
    <mergeCell ref="D5:D6"/>
    <mergeCell ref="E5:E6"/>
    <mergeCell ref="F5:F6"/>
    <mergeCell ref="G5:G6"/>
    <mergeCell ref="N5:N6"/>
    <mergeCell ref="A7:A11"/>
    <mergeCell ref="A12:A16"/>
    <mergeCell ref="A17:A19"/>
    <mergeCell ref="A20:A23"/>
    <mergeCell ref="L5:L6"/>
    <mergeCell ref="M5:M6"/>
    <mergeCell ref="A98:A100"/>
    <mergeCell ref="A27:A31"/>
    <mergeCell ref="A33:A34"/>
    <mergeCell ref="A35:A40"/>
    <mergeCell ref="A57:A58"/>
    <mergeCell ref="A75:A76"/>
    <mergeCell ref="C75:C76"/>
    <mergeCell ref="D75:D76"/>
    <mergeCell ref="E75:E76"/>
    <mergeCell ref="F75:K75"/>
    <mergeCell ref="A93:A97"/>
    <mergeCell ref="B75:B76"/>
    <mergeCell ref="H125:I125"/>
    <mergeCell ref="J125:K125"/>
    <mergeCell ref="A101:A102"/>
    <mergeCell ref="A103:A104"/>
    <mergeCell ref="A105:A108"/>
    <mergeCell ref="A110:B110"/>
    <mergeCell ref="A112:A121"/>
    <mergeCell ref="A122:B122"/>
    <mergeCell ref="A141:A142"/>
    <mergeCell ref="A123:B123"/>
    <mergeCell ref="C125:C126"/>
    <mergeCell ref="D125:E125"/>
    <mergeCell ref="F125:G125"/>
    <mergeCell ref="A127:A131"/>
    <mergeCell ref="C130:C131"/>
    <mergeCell ref="A132:A133"/>
    <mergeCell ref="A134:A135"/>
    <mergeCell ref="A136:A138"/>
    <mergeCell ref="A165:A166"/>
    <mergeCell ref="A167:B167"/>
    <mergeCell ref="J147:K147"/>
    <mergeCell ref="A149:A153"/>
    <mergeCell ref="A155:B155"/>
    <mergeCell ref="A156:A160"/>
    <mergeCell ref="A161:A163"/>
    <mergeCell ref="A164:B164"/>
    <mergeCell ref="A147:A148"/>
    <mergeCell ref="B147:B148"/>
    <mergeCell ref="C147:C148"/>
    <mergeCell ref="D147:E147"/>
    <mergeCell ref="F147:G147"/>
    <mergeCell ref="H147:I147"/>
  </mergeCells>
  <conditionalFormatting sqref="A12:B19">
    <cfRule type="dataBar" priority="9">
      <dataBar>
        <cfvo type="min"/>
        <cfvo type="max"/>
        <color rgb="FF63C384"/>
      </dataBar>
    </cfRule>
  </conditionalFormatting>
  <conditionalFormatting sqref="A20:B20 B22:B23">
    <cfRule type="dataBar" priority="8">
      <dataBar>
        <cfvo type="min"/>
        <cfvo type="max"/>
        <color rgb="FF63C384"/>
      </dataBar>
    </cfRule>
  </conditionalFormatting>
  <conditionalFormatting sqref="A24:B24">
    <cfRule type="dataBar" priority="7">
      <dataBar>
        <cfvo type="min"/>
        <cfvo type="max"/>
        <color rgb="FF63C384"/>
      </dataBar>
    </cfRule>
  </conditionalFormatting>
  <conditionalFormatting sqref="A28:B29">
    <cfRule type="dataBar" priority="6">
      <dataBar>
        <cfvo type="min"/>
        <cfvo type="max"/>
        <color rgb="FF63C384"/>
      </dataBar>
    </cfRule>
  </conditionalFormatting>
  <conditionalFormatting sqref="A33:B33">
    <cfRule type="dataBar" priority="5">
      <dataBar>
        <cfvo type="min"/>
        <cfvo type="max"/>
        <color rgb="FF63C384"/>
      </dataBar>
    </cfRule>
  </conditionalFormatting>
  <conditionalFormatting sqref="A35:B38">
    <cfRule type="dataBar" priority="4">
      <dataBar>
        <cfvo type="min"/>
        <cfvo type="max"/>
        <color rgb="FF63C384"/>
      </dataBar>
    </cfRule>
  </conditionalFormatting>
  <conditionalFormatting sqref="A42:B53">
    <cfRule type="dataBar" priority="3">
      <dataBar>
        <cfvo type="min"/>
        <cfvo type="max"/>
        <color rgb="FF63C384"/>
      </dataBar>
    </cfRule>
  </conditionalFormatting>
  <conditionalFormatting sqref="B112:B115">
    <cfRule type="dataBar" priority="2">
      <dataBar>
        <cfvo type="min"/>
        <cfvo type="max"/>
        <color rgb="FF63C384"/>
      </dataBar>
    </cfRule>
  </conditionalFormatting>
  <conditionalFormatting sqref="B133">
    <cfRule type="dataBar" priority="1">
      <dataBar>
        <cfvo type="min"/>
        <cfvo type="max"/>
        <color rgb="FF63C384"/>
      </dataBar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8"/>
  <sheetViews>
    <sheetView topLeftCell="P1" workbookViewId="0">
      <selection activeCell="U76" sqref="U76"/>
    </sheetView>
  </sheetViews>
  <sheetFormatPr baseColWidth="10" defaultRowHeight="15"/>
  <sheetData>
    <row r="1" spans="1:34">
      <c r="A1">
        <f>'[1]2015 tab'!A1</f>
        <v>0</v>
      </c>
      <c r="B1">
        <f>'[1]2015 tab'!B1</f>
        <v>0</v>
      </c>
      <c r="C1" s="240" t="s">
        <v>0</v>
      </c>
      <c r="D1" s="240"/>
      <c r="E1" s="240"/>
      <c r="F1" s="240"/>
      <c r="G1" s="240"/>
      <c r="H1" s="240"/>
      <c r="I1" s="240"/>
      <c r="J1" s="240"/>
      <c r="K1" s="241" t="s">
        <v>1</v>
      </c>
      <c r="L1" s="241"/>
      <c r="M1" s="241"/>
      <c r="N1" s="241"/>
      <c r="O1" s="241"/>
      <c r="P1" s="241"/>
      <c r="Q1" s="241"/>
      <c r="R1" s="241"/>
      <c r="S1" s="242" t="s">
        <v>2</v>
      </c>
      <c r="T1" s="242"/>
      <c r="U1" s="242"/>
      <c r="V1" s="242"/>
      <c r="W1" s="242"/>
      <c r="X1" s="242"/>
      <c r="Y1" s="242"/>
      <c r="Z1" s="242"/>
      <c r="AA1" s="243" t="s">
        <v>3</v>
      </c>
      <c r="AB1" s="243"/>
      <c r="AC1" s="243"/>
      <c r="AD1" s="243"/>
      <c r="AE1" s="243"/>
      <c r="AF1" s="243"/>
      <c r="AG1" s="243"/>
      <c r="AH1" s="243"/>
    </row>
    <row r="2" spans="1:34" ht="45">
      <c r="A2">
        <f>'[1]2015 tab'!A2</f>
        <v>0</v>
      </c>
      <c r="B2">
        <f>'[1]2015 tab'!B2</f>
        <v>0</v>
      </c>
      <c r="C2" s="1" t="s">
        <v>4</v>
      </c>
      <c r="D2" s="1"/>
      <c r="E2" s="2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" t="s">
        <v>11</v>
      </c>
      <c r="L2" s="1"/>
      <c r="M2" s="2" t="s">
        <v>5</v>
      </c>
      <c r="N2" s="3" t="s">
        <v>6</v>
      </c>
      <c r="O2" s="3" t="s">
        <v>7</v>
      </c>
      <c r="P2" s="3" t="s">
        <v>8</v>
      </c>
      <c r="Q2" s="3" t="s">
        <v>9</v>
      </c>
      <c r="R2" s="3" t="s">
        <v>10</v>
      </c>
      <c r="S2" s="1" t="s">
        <v>2</v>
      </c>
      <c r="T2" s="1"/>
      <c r="U2" s="2" t="s">
        <v>5</v>
      </c>
      <c r="V2" s="3" t="s">
        <v>6</v>
      </c>
      <c r="W2" s="3" t="s">
        <v>7</v>
      </c>
      <c r="X2" s="3" t="s">
        <v>8</v>
      </c>
      <c r="Y2" s="3" t="s">
        <v>9</v>
      </c>
      <c r="Z2" s="3" t="s">
        <v>10</v>
      </c>
      <c r="AA2" s="1" t="s">
        <v>3</v>
      </c>
      <c r="AB2" s="1"/>
      <c r="AC2" s="2" t="s">
        <v>5</v>
      </c>
      <c r="AD2" s="3" t="s">
        <v>6</v>
      </c>
      <c r="AE2" s="3" t="s">
        <v>7</v>
      </c>
      <c r="AF2" s="3" t="s">
        <v>8</v>
      </c>
      <c r="AG2" s="3" t="s">
        <v>9</v>
      </c>
      <c r="AH2" s="3" t="s">
        <v>10</v>
      </c>
    </row>
    <row r="3" spans="1:34">
      <c r="A3">
        <f>'[1]2015 tab'!A3</f>
        <v>0</v>
      </c>
      <c r="B3" t="str">
        <f>'[1]2015 tab'!B3</f>
        <v>Densité échantillon secondaire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34">
      <c r="A4">
        <f>'[1]2015 tab'!A4</f>
        <v>0</v>
      </c>
      <c r="B4" t="str">
        <f>'[1]2015 tab'!B4</f>
        <v>Humidité globale</v>
      </c>
      <c r="C4" s="4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34">
      <c r="A5" s="1">
        <f>'[1]2015 tab'!A5</f>
        <v>0</v>
      </c>
      <c r="B5" s="1">
        <f>'[1]2015 tab'!B5</f>
        <v>0</v>
      </c>
      <c r="C5" s="244" t="s">
        <v>12</v>
      </c>
      <c r="D5" s="244" t="s">
        <v>13</v>
      </c>
      <c r="E5" s="5"/>
      <c r="F5" s="6"/>
      <c r="G5" s="6"/>
      <c r="H5" s="6"/>
      <c r="I5" s="6"/>
      <c r="J5" s="6"/>
      <c r="K5" s="219" t="s">
        <v>12</v>
      </c>
      <c r="L5" s="219" t="s">
        <v>13</v>
      </c>
      <c r="M5" s="6"/>
      <c r="N5" s="6"/>
      <c r="O5" s="6"/>
      <c r="P5" s="6"/>
      <c r="Q5" s="6"/>
      <c r="R5" s="6"/>
      <c r="S5" s="219" t="s">
        <v>12</v>
      </c>
      <c r="T5" s="219" t="s">
        <v>13</v>
      </c>
      <c r="U5" s="7"/>
      <c r="V5" s="7"/>
      <c r="W5" s="7"/>
      <c r="X5" s="7"/>
      <c r="Y5" s="7"/>
      <c r="Z5" s="7"/>
      <c r="AA5" s="237" t="s">
        <v>12</v>
      </c>
      <c r="AB5" s="238" t="s">
        <v>13</v>
      </c>
    </row>
    <row r="6" spans="1:34">
      <c r="A6" s="1" t="str">
        <f>'[1]2015 tab'!A6</f>
        <v>Catégories</v>
      </c>
      <c r="B6" s="1" t="str">
        <f>'[1]2015 tab'!B6</f>
        <v>Sous-catégories</v>
      </c>
      <c r="C6" s="244"/>
      <c r="D6" s="244"/>
      <c r="E6" s="5"/>
      <c r="F6" s="6"/>
      <c r="G6" s="6"/>
      <c r="H6" s="6"/>
      <c r="I6" s="6"/>
      <c r="J6" s="6"/>
      <c r="K6" s="219"/>
      <c r="L6" s="219"/>
      <c r="M6" s="6"/>
      <c r="N6" s="6"/>
      <c r="O6" s="6"/>
      <c r="P6" s="6"/>
      <c r="Q6" s="6"/>
      <c r="R6" s="6"/>
      <c r="S6" s="219"/>
      <c r="T6" s="219"/>
      <c r="U6" s="7"/>
      <c r="V6" s="7"/>
      <c r="W6" s="7"/>
      <c r="X6" s="7"/>
      <c r="Y6" s="7"/>
      <c r="Z6" s="7"/>
      <c r="AA6" s="237"/>
      <c r="AB6" s="238"/>
    </row>
    <row r="7" spans="1:34">
      <c r="A7" s="1" t="str">
        <f>'[1]2015 tab'!A7</f>
        <v>Déchets putrescibles</v>
      </c>
      <c r="B7" s="1" t="str">
        <f>'[1]2015 tab'!B7</f>
        <v>Déchets alimentaires</v>
      </c>
      <c r="C7" s="8">
        <f>'[1]2015'!CY7</f>
        <v>4.344217723338973E-2</v>
      </c>
      <c r="D7" s="9">
        <f>'[1]2015'!CZ7</f>
        <v>9.313917663688949E-2</v>
      </c>
      <c r="E7" s="10">
        <f>'[1]2015'!DA7</f>
        <v>4.2586538953183248E-2</v>
      </c>
      <c r="F7" s="8">
        <f>'[1]2015'!DB7</f>
        <v>0.37921486620696832</v>
      </c>
      <c r="G7" s="8">
        <f>'[1]2015'!DC7</f>
        <v>-0.19293651293318936</v>
      </c>
      <c r="H7" s="8">
        <f>'[1]2015'!DD7</f>
        <v>0.28607568957007884</v>
      </c>
      <c r="I7" s="8">
        <f>'[1]2015'!DE7</f>
        <v>0.28607568957007884</v>
      </c>
      <c r="J7" s="8">
        <f>'[1]2015'!DF7</f>
        <v>3.071486133975263</v>
      </c>
      <c r="K7" s="8">
        <f>'[1]2015'!DG7</f>
        <v>7.7459553107503826E-2</v>
      </c>
      <c r="L7" s="8">
        <f>'[1]2015'!DH7</f>
        <v>0.15307029281308648</v>
      </c>
      <c r="M7" s="8">
        <f>'[1]2015'!DI7</f>
        <v>0.11855122276279528</v>
      </c>
      <c r="N7" s="8">
        <f>'[1]2015'!DJ7</f>
        <v>0.33576999723010392</v>
      </c>
      <c r="O7" s="8">
        <f>'[1]2015'!DK7</f>
        <v>-2.9629411603930927E-2</v>
      </c>
      <c r="P7" s="8">
        <f>'[1]2015'!DL7</f>
        <v>0.18269970441701741</v>
      </c>
      <c r="Q7" s="8">
        <f>'[1]2015'!DM7</f>
        <v>0.18269970441701744</v>
      </c>
      <c r="R7" s="8">
        <f>'[1]2015'!DN7</f>
        <v>1.1935673543142125</v>
      </c>
      <c r="S7" s="8">
        <f>'[1]2015'!DO7</f>
        <v>5.3202152134392049E-2</v>
      </c>
      <c r="T7" s="8">
        <f>'[1]2015'!DP7</f>
        <v>0.10897405080293464</v>
      </c>
      <c r="U7" s="8">
        <f>'[1]2015'!DQ7</f>
        <v>8.2619163740320384E-2</v>
      </c>
      <c r="V7" s="8">
        <f>'[1]2015'!DR7</f>
        <v>0.23629873327153905</v>
      </c>
      <c r="W7" s="8">
        <f>'[1]2015'!DS7</f>
        <v>-1.8350631665669789E-2</v>
      </c>
      <c r="X7" s="8">
        <f>'[1]2015'!DT7</f>
        <v>0.12732468246860443</v>
      </c>
      <c r="Y7" s="8">
        <f>'[1]2015'!DU7</f>
        <v>0.12732468246860443</v>
      </c>
      <c r="Z7" s="8">
        <f>'[1]2015'!DV7</f>
        <v>1.1683945079627673</v>
      </c>
      <c r="AA7" s="8">
        <f>'[1]2015'!DW7</f>
        <v>3.9244211405028727E-2</v>
      </c>
      <c r="AB7" s="8">
        <f>'[1]2015'!DX7</f>
        <v>8.7808163407856576E-2</v>
      </c>
      <c r="AC7" s="8">
        <f>'[1]2015'!DY7</f>
        <v>6.4987414241285485E-2</v>
      </c>
      <c r="AD7" s="8">
        <f>'[1]2015'!DZ7</f>
        <v>0.18796049499928802</v>
      </c>
      <c r="AE7" s="8">
        <f>'[1]2015'!EA7</f>
        <v>-1.2344168183574852E-2</v>
      </c>
      <c r="AF7" s="8">
        <f>'[1]2015'!EB7</f>
        <v>0.10015233159143143</v>
      </c>
      <c r="AG7" s="8">
        <f>'[1]2015'!EC7</f>
        <v>0.10015233159143144</v>
      </c>
      <c r="AH7" s="8">
        <f>'[1]2015'!ED7</f>
        <v>1.1405810998031918</v>
      </c>
    </row>
    <row r="8" spans="1:34">
      <c r="A8" s="1">
        <f>'[1]2015 tab'!A8</f>
        <v>0</v>
      </c>
      <c r="B8" s="1" t="str">
        <f>'[1]2015 tab'!B8</f>
        <v>Produits alimentaires non consommés</v>
      </c>
      <c r="C8" s="8">
        <f>'[1]2015'!CY8</f>
        <v>6.3950757370928521E-2</v>
      </c>
      <c r="D8" s="9">
        <f>'[1]2015'!CZ8</f>
        <v>0.13377673439253965</v>
      </c>
      <c r="E8" s="10">
        <f>'[1]2015'!DA8</f>
        <v>7.5856308442757397E-2</v>
      </c>
      <c r="F8" s="8">
        <f>'[1]2015'!DB8</f>
        <v>0.6433425803012347</v>
      </c>
      <c r="G8" s="8">
        <f>'[1]2015'!DC8</f>
        <v>-0.37578911151615535</v>
      </c>
      <c r="H8" s="8">
        <f>'[1]2015'!DD8</f>
        <v>0.50956584590869503</v>
      </c>
      <c r="I8" s="8">
        <f>'[1]2015'!DE8</f>
        <v>0.50956584590869503</v>
      </c>
      <c r="J8" s="8">
        <f>'[1]2015'!DF8</f>
        <v>3.809076729392133</v>
      </c>
      <c r="K8" s="8">
        <f>'[1]2015'!DG8</f>
        <v>5.0321907404966115E-2</v>
      </c>
      <c r="L8" s="8">
        <f>'[1]2015'!DH8</f>
        <v>0.10177470455585798</v>
      </c>
      <c r="M8" s="8">
        <f>'[1]2015'!DI8</f>
        <v>8.4691141836092707E-2</v>
      </c>
      <c r="N8" s="8">
        <f>'[1]2015'!DJ8</f>
        <v>0.23229251972131837</v>
      </c>
      <c r="O8" s="8">
        <f>'[1]2015'!DK8</f>
        <v>-2.8743110609602426E-2</v>
      </c>
      <c r="P8" s="8">
        <f>'[1]2015'!DL8</f>
        <v>0.1305178151654604</v>
      </c>
      <c r="Q8" s="8">
        <f>'[1]2015'!DM8</f>
        <v>0.1305178151654604</v>
      </c>
      <c r="R8" s="8">
        <f>'[1]2015'!DN8</f>
        <v>1.2824190031799805</v>
      </c>
      <c r="S8" s="8">
        <f>'[1]2015'!DO8</f>
        <v>7.5368258057379123E-2</v>
      </c>
      <c r="T8" s="8">
        <f>'[1]2015'!DP8</f>
        <v>0.14845735464526189</v>
      </c>
      <c r="U8" s="8">
        <f>'[1]2015'!DQ8</f>
        <v>0.12982821738657724</v>
      </c>
      <c r="V8" s="8">
        <f>'[1]2015'!DR8</f>
        <v>0.34853607495484118</v>
      </c>
      <c r="W8" s="8">
        <f>'[1]2015'!DS8</f>
        <v>-5.1621365664317381E-2</v>
      </c>
      <c r="X8" s="8">
        <f>'[1]2015'!DT8</f>
        <v>0.20007872030957927</v>
      </c>
      <c r="Y8" s="8">
        <f>'[1]2015'!DU8</f>
        <v>0.20007872030957929</v>
      </c>
      <c r="Z8" s="8">
        <f>'[1]2015'!DV8</f>
        <v>1.3477184797456914</v>
      </c>
      <c r="AA8" s="8">
        <f>'[1]2015'!DW8</f>
        <v>3.0340001528042358E-2</v>
      </c>
      <c r="AB8" s="8">
        <f>'[1]2015'!DX8</f>
        <v>6.9023863514573319E-2</v>
      </c>
      <c r="AC8" s="8">
        <f>'[1]2015'!DY8</f>
        <v>3.2712562179593875E-2</v>
      </c>
      <c r="AD8" s="8">
        <f>'[1]2015'!DZ8</f>
        <v>0.11943730760779378</v>
      </c>
      <c r="AE8" s="8">
        <f>'[1]2015'!EA8</f>
        <v>1.8610419421352858E-2</v>
      </c>
      <c r="AF8" s="8">
        <f>'[1]2015'!EB8</f>
        <v>5.0413444093220461E-2</v>
      </c>
      <c r="AG8" s="8">
        <f>'[1]2015'!EC8</f>
        <v>5.0413444093220461E-2</v>
      </c>
      <c r="AH8" s="8">
        <f>'[1]2015'!ED8</f>
        <v>0.73037702507881852</v>
      </c>
    </row>
    <row r="9" spans="1:34">
      <c r="A9" s="1">
        <f>'[1]2015 tab'!A9</f>
        <v>0</v>
      </c>
      <c r="B9" s="1" t="str">
        <f>'[1]2015 tab'!B9</f>
        <v>Autres putrescibles</v>
      </c>
      <c r="C9" s="8">
        <f>'[1]2015'!CY9</f>
        <v>0</v>
      </c>
      <c r="D9" s="9">
        <f>'[1]2015'!CZ9</f>
        <v>0</v>
      </c>
      <c r="E9" s="10">
        <f>'[1]2015'!DA9</f>
        <v>0</v>
      </c>
      <c r="F9" s="8">
        <f>'[1]2015'!DB9</f>
        <v>0</v>
      </c>
      <c r="G9" s="8">
        <f>'[1]2015'!DC9</f>
        <v>0</v>
      </c>
      <c r="H9" s="8">
        <f>'[1]2015'!DD9</f>
        <v>0</v>
      </c>
      <c r="I9" s="8">
        <f>'[1]2015'!DE9</f>
        <v>0</v>
      </c>
      <c r="J9" s="8" t="e">
        <f>'[1]2015'!DF9</f>
        <v>#DIV/0!</v>
      </c>
      <c r="K9" s="8">
        <f>'[1]2015'!DG9</f>
        <v>0</v>
      </c>
      <c r="L9" s="8">
        <f>'[1]2015'!DH9</f>
        <v>0</v>
      </c>
      <c r="M9" s="8">
        <f>'[1]2015'!DI9</f>
        <v>0</v>
      </c>
      <c r="N9" s="8">
        <f>'[1]2015'!DJ9</f>
        <v>0</v>
      </c>
      <c r="O9" s="8">
        <f>'[1]2015'!DK9</f>
        <v>0</v>
      </c>
      <c r="P9" s="8">
        <f>'[1]2015'!DL9</f>
        <v>0</v>
      </c>
      <c r="Q9" s="8">
        <f>'[1]2015'!DM9</f>
        <v>0</v>
      </c>
      <c r="R9" s="8" t="e">
        <f>'[1]2015'!DN9</f>
        <v>#DIV/0!</v>
      </c>
      <c r="S9" s="8">
        <f>'[1]2015'!DO9</f>
        <v>7.101602814448744E-4</v>
      </c>
      <c r="T9" s="8">
        <f>'[1]2015'!DP9</f>
        <v>1.4352808684306646E-3</v>
      </c>
      <c r="U9" s="8">
        <f>'[1]2015'!DQ9</f>
        <v>2.660192982857008E-3</v>
      </c>
      <c r="V9" s="8">
        <f>'[1]2015'!DR9</f>
        <v>5.534913586961553E-3</v>
      </c>
      <c r="W9" s="8">
        <f>'[1]2015'!DS9</f>
        <v>-2.6643518501002234E-3</v>
      </c>
      <c r="X9" s="8">
        <f>'[1]2015'!DT9</f>
        <v>4.0996327185308882E-3</v>
      </c>
      <c r="Y9" s="8">
        <f>'[1]2015'!DU9</f>
        <v>4.0996327185308882E-3</v>
      </c>
      <c r="Z9" s="8">
        <f>'[1]2015'!DV9</f>
        <v>2.8563278510173586</v>
      </c>
      <c r="AA9" s="8">
        <f>'[1]2015'!DW9</f>
        <v>0</v>
      </c>
      <c r="AB9" s="8">
        <f>'[1]2015'!DX9</f>
        <v>0</v>
      </c>
      <c r="AC9" s="8">
        <f>'[1]2015'!DY9</f>
        <v>0</v>
      </c>
      <c r="AD9" s="8">
        <f>'[1]2015'!DZ9</f>
        <v>0</v>
      </c>
      <c r="AE9" s="8">
        <f>'[1]2015'!EA9</f>
        <v>0</v>
      </c>
      <c r="AF9" s="8">
        <f>'[1]2015'!EB9</f>
        <v>0</v>
      </c>
      <c r="AG9" s="8">
        <f>'[1]2015'!EC9</f>
        <v>0</v>
      </c>
      <c r="AH9" s="8" t="e">
        <f>'[1]2015'!ED9</f>
        <v>#DIV/0!</v>
      </c>
    </row>
    <row r="10" spans="1:34">
      <c r="A10" s="1">
        <f>'[1]2015 tab'!A10</f>
        <v>0</v>
      </c>
      <c r="B10" s="1" t="str">
        <f>'[1]2015 tab'!B10</f>
        <v>Déchets de jardins ligneux</v>
      </c>
      <c r="C10" s="8">
        <f>'[1]2015'!CY10</f>
        <v>1.383299752384398E-3</v>
      </c>
      <c r="D10" s="9">
        <f>'[1]2015'!CZ10</f>
        <v>2.969738797275169E-3</v>
      </c>
      <c r="E10" s="10">
        <f>'[1]2015'!DA10</f>
        <v>3.4900481952260557E-3</v>
      </c>
      <c r="F10" s="8">
        <f>'[1]2015'!DB10</f>
        <v>2.6414187879641216E-2</v>
      </c>
      <c r="G10" s="8">
        <f>'[1]2015'!DC10</f>
        <v>-2.0474710285090878E-2</v>
      </c>
      <c r="H10" s="8">
        <f>'[1]2015'!DD10</f>
        <v>2.3444449082366047E-2</v>
      </c>
      <c r="I10" s="8">
        <f>'[1]2015'!DE10</f>
        <v>2.3444449082366047E-2</v>
      </c>
      <c r="J10" s="8">
        <f>'[1]2015'!DF10</f>
        <v>7.8944481931801826</v>
      </c>
      <c r="K10" s="8">
        <f>'[1]2015'!DG10</f>
        <v>8.8611671360425376E-4</v>
      </c>
      <c r="L10" s="8">
        <f>'[1]2015'!DH10</f>
        <v>1.8431283957059872E-3</v>
      </c>
      <c r="M10" s="8">
        <f>'[1]2015'!DI10</f>
        <v>2.4760077142032882E-3</v>
      </c>
      <c r="N10" s="8">
        <f>'[1]2015'!DJ10</f>
        <v>5.6589125519294764E-3</v>
      </c>
      <c r="O10" s="8">
        <f>'[1]2015'!DK10</f>
        <v>-1.9726557605175025E-3</v>
      </c>
      <c r="P10" s="8">
        <f>'[1]2015'!DL10</f>
        <v>3.8157841562234895E-3</v>
      </c>
      <c r="Q10" s="8">
        <f>'[1]2015'!DM10</f>
        <v>3.8157841562234895E-3</v>
      </c>
      <c r="R10" s="8">
        <f>'[1]2015'!DN10</f>
        <v>2.0702758229504141</v>
      </c>
      <c r="S10" s="8">
        <f>'[1]2015'!DO10</f>
        <v>1.3733653081599998E-3</v>
      </c>
      <c r="T10" s="8">
        <f>'[1]2015'!DP10</f>
        <v>3.0193122657605036E-3</v>
      </c>
      <c r="U10" s="8">
        <f>'[1]2015'!DQ10</f>
        <v>2.8442943891221063E-3</v>
      </c>
      <c r="V10" s="8">
        <f>'[1]2015'!DR10</f>
        <v>7.4026643059781046E-3</v>
      </c>
      <c r="W10" s="8">
        <f>'[1]2015'!DS10</f>
        <v>-1.3640397744570975E-3</v>
      </c>
      <c r="X10" s="8">
        <f>'[1]2015'!DT10</f>
        <v>4.383352040217601E-3</v>
      </c>
      <c r="Y10" s="8">
        <f>'[1]2015'!DU10</f>
        <v>4.383352040217601E-3</v>
      </c>
      <c r="Z10" s="8">
        <f>'[1]2015'!DV10</f>
        <v>1.451771679903908</v>
      </c>
      <c r="AA10" s="8">
        <f>'[1]2015'!DW10</f>
        <v>1.054078073472148E-3</v>
      </c>
      <c r="AB10" s="8">
        <f>'[1]2015'!DX10</f>
        <v>2.3542948228760462E-3</v>
      </c>
      <c r="AC10" s="8">
        <f>'[1]2015'!DY10</f>
        <v>3.9623532719870874E-3</v>
      </c>
      <c r="AD10" s="8">
        <f>'[1]2015'!DZ10</f>
        <v>8.4606913215128313E-3</v>
      </c>
      <c r="AE10" s="8">
        <f>'[1]2015'!EA10</f>
        <v>-3.7521016757607393E-3</v>
      </c>
      <c r="AF10" s="8">
        <f>'[1]2015'!EB10</f>
        <v>6.1063964986367856E-3</v>
      </c>
      <c r="AG10" s="8">
        <f>'[1]2015'!EC10</f>
        <v>6.1063964986367856E-3</v>
      </c>
      <c r="AH10" s="8">
        <f>'[1]2015'!ED10</f>
        <v>2.5937263418763794</v>
      </c>
    </row>
    <row r="11" spans="1:34">
      <c r="A11" s="1">
        <f>'[1]2015 tab'!A11</f>
        <v>0</v>
      </c>
      <c r="B11" s="1" t="str">
        <f>'[1]2015 tab'!B11</f>
        <v>Déchets de jardins non ligneux</v>
      </c>
      <c r="C11" s="8">
        <f>'[1]2015'!CY11</f>
        <v>8.7203650088843628E-4</v>
      </c>
      <c r="D11" s="9">
        <f>'[1]2015'!CZ11</f>
        <v>1.8098795466117378E-3</v>
      </c>
      <c r="E11" s="10">
        <f>'[1]2015'!DA11</f>
        <v>3.2495835265298244E-3</v>
      </c>
      <c r="F11" s="8">
        <f>'[1]2015'!DB11</f>
        <v>2.3639003749204412E-2</v>
      </c>
      <c r="G11" s="8">
        <f>'[1]2015'!DC11</f>
        <v>-2.0019244655980935E-2</v>
      </c>
      <c r="H11" s="8">
        <f>'[1]2015'!DD11</f>
        <v>2.1829124202592674E-2</v>
      </c>
      <c r="I11" s="8">
        <f>'[1]2015'!DE11</f>
        <v>2.1829124202592674E-2</v>
      </c>
      <c r="J11" s="8">
        <f>'[1]2015'!DF11</f>
        <v>12.061092266310659</v>
      </c>
      <c r="K11" s="8">
        <f>'[1]2015'!DG11</f>
        <v>1.8903112109900319E-3</v>
      </c>
      <c r="L11" s="8">
        <f>'[1]2015'!DH11</f>
        <v>3.7095343015533101E-3</v>
      </c>
      <c r="M11" s="8">
        <f>'[1]2015'!DI11</f>
        <v>3.8897310582178572E-3</v>
      </c>
      <c r="N11" s="8">
        <f>'[1]2015'!DJ11</f>
        <v>9.704012452318684E-3</v>
      </c>
      <c r="O11" s="8">
        <f>'[1]2015'!DK11</f>
        <v>-2.2849438492120642E-3</v>
      </c>
      <c r="P11" s="8">
        <f>'[1]2015'!DL11</f>
        <v>5.9944781507653743E-3</v>
      </c>
      <c r="Q11" s="8">
        <f>'[1]2015'!DM11</f>
        <v>5.9944781507653743E-3</v>
      </c>
      <c r="R11" s="8">
        <f>'[1]2015'!DN11</f>
        <v>1.6159651491173108</v>
      </c>
      <c r="S11" s="8">
        <f>'[1]2015'!DO11</f>
        <v>2.2410904361605999E-4</v>
      </c>
      <c r="T11" s="8">
        <f>'[1]2015'!DP11</f>
        <v>4.367755688433132E-4</v>
      </c>
      <c r="U11" s="8">
        <f>'[1]2015'!DQ11</f>
        <v>6.4671974286857506E-4</v>
      </c>
      <c r="V11" s="8">
        <f>'[1]2015'!DR11</f>
        <v>1.4334376285771982E-3</v>
      </c>
      <c r="W11" s="8">
        <f>'[1]2015'!DS11</f>
        <v>-5.5988649089057168E-4</v>
      </c>
      <c r="X11" s="8">
        <f>'[1]2015'!DT11</f>
        <v>9.9666205973388488E-4</v>
      </c>
      <c r="Y11" s="8">
        <f>'[1]2015'!DU11</f>
        <v>9.9666205973388488E-4</v>
      </c>
      <c r="Z11" s="8">
        <f>'[1]2015'!DV11</f>
        <v>2.281863114215124</v>
      </c>
      <c r="AA11" s="8">
        <f>'[1]2015'!DW11</f>
        <v>1.3954135874540179E-5</v>
      </c>
      <c r="AB11" s="8">
        <f>'[1]2015'!DX11</f>
        <v>3.1667528381243198E-5</v>
      </c>
      <c r="AC11" s="8">
        <f>'[1]2015'!DY11</f>
        <v>8.956929624717807E-5</v>
      </c>
      <c r="AD11" s="8">
        <f>'[1]2015'!DZ11</f>
        <v>1.6970308438678849E-4</v>
      </c>
      <c r="AE11" s="8">
        <f>'[1]2015'!EA11</f>
        <v>-1.0636802762430209E-4</v>
      </c>
      <c r="AF11" s="8">
        <f>'[1]2015'!EB11</f>
        <v>1.3803555600554529E-4</v>
      </c>
      <c r="AG11" s="8">
        <f>'[1]2015'!EC11</f>
        <v>1.3803555600554529E-4</v>
      </c>
      <c r="AH11" s="8">
        <f>'[1]2015'!ED11</f>
        <v>4.358898943540674</v>
      </c>
    </row>
    <row r="12" spans="1:34">
      <c r="A12" s="1" t="str">
        <f>'[1]2015 tab'!A12</f>
        <v>Papiers</v>
      </c>
      <c r="B12" s="1" t="str">
        <f>'[1]2015 tab'!B12</f>
        <v>Emballages papier</v>
      </c>
      <c r="C12" s="8">
        <f>'[1]2015'!CY12</f>
        <v>1.1354323488445783E-2</v>
      </c>
      <c r="D12" s="9">
        <f>'[1]2015'!CZ12</f>
        <v>1.0326285861799738E-2</v>
      </c>
      <c r="E12" s="10">
        <f>'[1]2015'!DA12</f>
        <v>7.3643964755866773E-3</v>
      </c>
      <c r="F12" s="8">
        <f>'[1]2015'!DB12</f>
        <v>5.979672539051941E-2</v>
      </c>
      <c r="G12" s="8">
        <f>'[1]2015'!DC12</f>
        <v>-3.914415366691993E-2</v>
      </c>
      <c r="H12" s="8">
        <f>'[1]2015'!DD12</f>
        <v>4.947043952871967E-2</v>
      </c>
      <c r="I12" s="8">
        <f>'[1]2015'!DE12</f>
        <v>4.947043952871967E-2</v>
      </c>
      <c r="J12" s="8">
        <f>'[1]2015'!DF12</f>
        <v>4.7907292312840939</v>
      </c>
      <c r="K12" s="8">
        <f>'[1]2015'!DG12</f>
        <v>1.1558620778716593E-2</v>
      </c>
      <c r="L12" s="8">
        <f>'[1]2015'!DH12</f>
        <v>1.0081434893509482E-2</v>
      </c>
      <c r="M12" s="8">
        <f>'[1]2015'!DI12</f>
        <v>8.1362211988675014E-3</v>
      </c>
      <c r="N12" s="8">
        <f>'[1]2015'!DJ12</f>
        <v>2.2620193865897448E-2</v>
      </c>
      <c r="O12" s="8">
        <f>'[1]2015'!DK12</f>
        <v>-2.4573240788784839E-3</v>
      </c>
      <c r="P12" s="8">
        <f>'[1]2015'!DL12</f>
        <v>1.2538758972387966E-2</v>
      </c>
      <c r="Q12" s="8">
        <f>'[1]2015'!DM12</f>
        <v>1.2538758972387966E-2</v>
      </c>
      <c r="R12" s="8">
        <f>'[1]2015'!DN12</f>
        <v>1.2437474530992143</v>
      </c>
      <c r="S12" s="8">
        <f>'[1]2015'!DO12</f>
        <v>1.9016501171330878E-2</v>
      </c>
      <c r="T12" s="8">
        <f>'[1]2015'!DP12</f>
        <v>1.6055367945422581E-2</v>
      </c>
      <c r="U12" s="8">
        <f>'[1]2015'!DQ12</f>
        <v>8.6391399536822188E-3</v>
      </c>
      <c r="V12" s="8">
        <f>'[1]2015'!DR12</f>
        <v>2.936917677144444E-2</v>
      </c>
      <c r="W12" s="8">
        <f>'[1]2015'!DS12</f>
        <v>2.7415591194007247E-3</v>
      </c>
      <c r="X12" s="8">
        <f>'[1]2015'!DT12</f>
        <v>1.3313808826021857E-2</v>
      </c>
      <c r="Y12" s="8">
        <f>'[1]2015'!DU12</f>
        <v>1.3313808826021858E-2</v>
      </c>
      <c r="Z12" s="8">
        <f>'[1]2015'!DV12</f>
        <v>0.82924345747041273</v>
      </c>
      <c r="AA12" s="8">
        <f>'[1]2015'!DW12</f>
        <v>1.4200790612987487E-2</v>
      </c>
      <c r="AB12" s="8">
        <f>'[1]2015'!DX12</f>
        <v>1.3507044593451874E-2</v>
      </c>
      <c r="AC12" s="8">
        <f>'[1]2015'!DY12</f>
        <v>8.4879743198407812E-3</v>
      </c>
      <c r="AD12" s="8">
        <f>'[1]2015'!DZ12</f>
        <v>2.658789153196877E-2</v>
      </c>
      <c r="AE12" s="8">
        <f>'[1]2015'!EA12</f>
        <v>4.2619765493497747E-4</v>
      </c>
      <c r="AF12" s="8">
        <f>'[1]2015'!EB12</f>
        <v>1.3080846938516896E-2</v>
      </c>
      <c r="AG12" s="8">
        <f>'[1]2015'!EC12</f>
        <v>1.3080846938516896E-2</v>
      </c>
      <c r="AH12" s="8">
        <f>'[1]2015'!ED12</f>
        <v>0.96844626876099937</v>
      </c>
    </row>
    <row r="13" spans="1:34">
      <c r="A13" s="1">
        <f>'[1]2015 tab'!A13</f>
        <v>0</v>
      </c>
      <c r="B13" s="1" t="str">
        <f>'[1]2015 tab'!B13</f>
        <v>Journaux, magazines et revues</v>
      </c>
      <c r="C13" s="8">
        <f>'[1]2015'!CY13</f>
        <v>2.0749632694776032E-2</v>
      </c>
      <c r="D13" s="9">
        <f>'[1]2015'!CZ13</f>
        <v>1.8124453492175591E-2</v>
      </c>
      <c r="E13" s="10">
        <f>'[1]2015'!DA13</f>
        <v>1.804713685729039E-2</v>
      </c>
      <c r="F13" s="8">
        <f>'[1]2015'!DB13</f>
        <v>0.13935635559369686</v>
      </c>
      <c r="G13" s="8">
        <f>'[1]2015'!DC13</f>
        <v>-0.10310744860934566</v>
      </c>
      <c r="H13" s="8">
        <f>'[1]2015'!DD13</f>
        <v>0.12123190210152125</v>
      </c>
      <c r="I13" s="8">
        <f>'[1]2015'!DE13</f>
        <v>0.12123190210152127</v>
      </c>
      <c r="J13" s="8">
        <f>'[1]2015'!DF13</f>
        <v>6.6888583511694648</v>
      </c>
      <c r="K13" s="8">
        <f>'[1]2015'!DG13</f>
        <v>3.5591641613322712E-2</v>
      </c>
      <c r="L13" s="8">
        <f>'[1]2015'!DH13</f>
        <v>2.9236823543780689E-2</v>
      </c>
      <c r="M13" s="8">
        <f>'[1]2015'!DI13</f>
        <v>1.5097087705857323E-2</v>
      </c>
      <c r="N13" s="8">
        <f>'[1]2015'!DJ13</f>
        <v>5.2502998258290107E-2</v>
      </c>
      <c r="O13" s="8">
        <f>'[1]2015'!DK13</f>
        <v>5.9706488292712717E-3</v>
      </c>
      <c r="P13" s="8">
        <f>'[1]2015'!DL13</f>
        <v>2.3266174714509417E-2</v>
      </c>
      <c r="Q13" s="8">
        <f>'[1]2015'!DM13</f>
        <v>2.3266174714509417E-2</v>
      </c>
      <c r="R13" s="8">
        <f>'[1]2015'!DN13</f>
        <v>0.79578325872745637</v>
      </c>
      <c r="S13" s="8">
        <f>'[1]2015'!DO13</f>
        <v>4.2335736033589061E-2</v>
      </c>
      <c r="T13" s="8">
        <f>'[1]2015'!DP13</f>
        <v>3.7222930315723608E-2</v>
      </c>
      <c r="U13" s="8">
        <f>'[1]2015'!DQ13</f>
        <v>3.1781485246002862E-2</v>
      </c>
      <c r="V13" s="8">
        <f>'[1]2015'!DR13</f>
        <v>8.620148848712661E-2</v>
      </c>
      <c r="W13" s="8">
        <f>'[1]2015'!DS13</f>
        <v>-1.1755627855679386E-2</v>
      </c>
      <c r="X13" s="8">
        <f>'[1]2015'!DT13</f>
        <v>4.8978558171402994E-2</v>
      </c>
      <c r="Y13" s="8">
        <f>'[1]2015'!DU13</f>
        <v>4.8978558171402994E-2</v>
      </c>
      <c r="Z13" s="8">
        <f>'[1]2015'!DV13</f>
        <v>1.3158168300015221</v>
      </c>
      <c r="AA13" s="8">
        <f>'[1]2015'!DW13</f>
        <v>4.1002059239889851E-2</v>
      </c>
      <c r="AB13" s="8">
        <f>'[1]2015'!DX13</f>
        <v>3.7299608227218513E-2</v>
      </c>
      <c r="AC13" s="8">
        <f>'[1]2015'!DY13</f>
        <v>2.9939167949203576E-2</v>
      </c>
      <c r="AD13" s="8">
        <f>'[1]2015'!DZ13</f>
        <v>8.3438964763046131E-2</v>
      </c>
      <c r="AE13" s="8">
        <f>'[1]2015'!EA13</f>
        <v>-8.8397483086091119E-3</v>
      </c>
      <c r="AF13" s="8">
        <f>'[1]2015'!EB13</f>
        <v>4.6139356535827625E-2</v>
      </c>
      <c r="AG13" s="8">
        <f>'[1]2015'!EC13</f>
        <v>4.6139356535827625E-2</v>
      </c>
      <c r="AH13" s="8">
        <f>'[1]2015'!ED13</f>
        <v>1.2369930604836357</v>
      </c>
    </row>
    <row r="14" spans="1:34">
      <c r="A14" s="1">
        <f>'[1]2015 tab'!A14</f>
        <v>0</v>
      </c>
      <c r="B14" s="1" t="str">
        <f>'[1]2015 tab'!B14</f>
        <v>Imprimés publicitaires</v>
      </c>
      <c r="C14" s="8">
        <f>'[1]2015'!CY14</f>
        <v>3.3557066040033251E-2</v>
      </c>
      <c r="D14" s="9">
        <f>'[1]2015'!CZ14</f>
        <v>2.9507578906326284E-2</v>
      </c>
      <c r="E14" s="10">
        <f>'[1]2015'!DA14</f>
        <v>2.2003881148821763E-2</v>
      </c>
      <c r="F14" s="8">
        <f>'[1]2015'!DB14</f>
        <v>0.17731896784749601</v>
      </c>
      <c r="G14" s="8">
        <f>'[1]2015'!DC14</f>
        <v>-0.11830381003484343</v>
      </c>
      <c r="H14" s="8">
        <f>'[1]2015'!DD14</f>
        <v>0.14781138894116971</v>
      </c>
      <c r="I14" s="8">
        <f>'[1]2015'!DE14</f>
        <v>0.14781138894116971</v>
      </c>
      <c r="J14" s="8">
        <f>'[1]2015'!DF14</f>
        <v>5.0092686157141699</v>
      </c>
      <c r="K14" s="8">
        <f>'[1]2015'!DG14</f>
        <v>1.4683933209254185E-2</v>
      </c>
      <c r="L14" s="8">
        <f>'[1]2015'!DH14</f>
        <v>1.2866031705029216E-2</v>
      </c>
      <c r="M14" s="8">
        <f>'[1]2015'!DI14</f>
        <v>1.0642759901626121E-2</v>
      </c>
      <c r="N14" s="8">
        <f>'[1]2015'!DJ14</f>
        <v>2.9267626246984414E-2</v>
      </c>
      <c r="O14" s="8">
        <f>'[1]2015'!DK14</f>
        <v>-3.5355628369259824E-3</v>
      </c>
      <c r="P14" s="8">
        <f>'[1]2015'!DL14</f>
        <v>1.6401594541955198E-2</v>
      </c>
      <c r="Q14" s="8">
        <f>'[1]2015'!DM14</f>
        <v>1.6401594541955198E-2</v>
      </c>
      <c r="R14" s="8">
        <f>'[1]2015'!DN14</f>
        <v>1.274798237559446</v>
      </c>
      <c r="S14" s="8">
        <f>'[1]2015'!DO14</f>
        <v>1.8980513981000965E-2</v>
      </c>
      <c r="T14" s="8">
        <f>'[1]2015'!DP14</f>
        <v>1.7051815610566543E-2</v>
      </c>
      <c r="U14" s="8">
        <f>'[1]2015'!DQ14</f>
        <v>1.3821675855058823E-2</v>
      </c>
      <c r="V14" s="8">
        <f>'[1]2015'!DR14</f>
        <v>3.8352448656922243E-2</v>
      </c>
      <c r="W14" s="8">
        <f>'[1]2015'!DS14</f>
        <v>-4.2488174357891567E-3</v>
      </c>
      <c r="X14" s="8">
        <f>'[1]2015'!DT14</f>
        <v>2.13006330463557E-2</v>
      </c>
      <c r="Y14" s="8">
        <f>'[1]2015'!DU14</f>
        <v>2.13006330463557E-2</v>
      </c>
      <c r="Z14" s="8">
        <f>'[1]2015'!DV14</f>
        <v>1.2491709699908016</v>
      </c>
      <c r="AA14" s="8">
        <f>'[1]2015'!DW14</f>
        <v>1.1359115167857498E-2</v>
      </c>
      <c r="AB14" s="8">
        <f>'[1]2015'!DX14</f>
        <v>1.0279835588061949E-2</v>
      </c>
      <c r="AC14" s="8">
        <f>'[1]2015'!DY14</f>
        <v>8.2225481700351297E-3</v>
      </c>
      <c r="AD14" s="8">
        <f>'[1]2015'!DZ14</f>
        <v>2.2951633357924821E-2</v>
      </c>
      <c r="AE14" s="8">
        <f>'[1]2015'!EA14</f>
        <v>-2.3919621818009225E-3</v>
      </c>
      <c r="AF14" s="8">
        <f>'[1]2015'!EB14</f>
        <v>1.2671797769862872E-2</v>
      </c>
      <c r="AG14" s="8">
        <f>'[1]2015'!EC14</f>
        <v>1.2671797769862872E-2</v>
      </c>
      <c r="AH14" s="8">
        <f>'[1]2015'!ED14</f>
        <v>1.2326848675069013</v>
      </c>
    </row>
    <row r="15" spans="1:34">
      <c r="A15" s="1">
        <f>'[1]2015 tab'!A15</f>
        <v>0</v>
      </c>
      <c r="B15" s="1" t="str">
        <f>'[1]2015 tab'!B15</f>
        <v>Papiers bureautiques</v>
      </c>
      <c r="C15" s="8">
        <f>'[1]2015'!CY15</f>
        <v>2.3412069962918589E-2</v>
      </c>
      <c r="D15" s="9">
        <f>'[1]2015'!CZ15</f>
        <v>2.0718966808649458E-2</v>
      </c>
      <c r="E15" s="10">
        <f>'[1]2015'!DA15</f>
        <v>9.0775212956234596E-3</v>
      </c>
      <c r="F15" s="8">
        <f>'[1]2015'!DB15</f>
        <v>8.1697347021405561E-2</v>
      </c>
      <c r="G15" s="8">
        <f>'[1]2015'!DC15</f>
        <v>-4.0259413404106645E-2</v>
      </c>
      <c r="H15" s="8">
        <f>'[1]2015'!DD15</f>
        <v>6.0978380212756103E-2</v>
      </c>
      <c r="I15" s="8">
        <f>'[1]2015'!DE15</f>
        <v>6.0978380212756103E-2</v>
      </c>
      <c r="J15" s="8">
        <f>'[1]2015'!DF15</f>
        <v>2.9431187749815653</v>
      </c>
      <c r="K15" s="8">
        <f>'[1]2015'!DG15</f>
        <v>4.1513137557369191E-2</v>
      </c>
      <c r="L15" s="8">
        <f>'[1]2015'!DH15</f>
        <v>3.5868112836802059E-2</v>
      </c>
      <c r="M15" s="8">
        <f>'[1]2015'!DI15</f>
        <v>3.2106567392224672E-2</v>
      </c>
      <c r="N15" s="8">
        <f>'[1]2015'!DJ15</f>
        <v>8.5347656241776287E-2</v>
      </c>
      <c r="O15" s="8">
        <f>'[1]2015'!DK15</f>
        <v>-1.361143056817217E-2</v>
      </c>
      <c r="P15" s="8">
        <f>'[1]2015'!DL15</f>
        <v>4.9479543404974229E-2</v>
      </c>
      <c r="Q15" s="8">
        <f>'[1]2015'!DM15</f>
        <v>4.9479543404974229E-2</v>
      </c>
      <c r="R15" s="8">
        <f>'[1]2015'!DN15</f>
        <v>1.379485551138512</v>
      </c>
      <c r="S15" s="8">
        <f>'[1]2015'!DO15</f>
        <v>1.7476290331402296E-2</v>
      </c>
      <c r="T15" s="8">
        <f>'[1]2015'!DP15</f>
        <v>1.5733854650724206E-2</v>
      </c>
      <c r="U15" s="8">
        <f>'[1]2015'!DQ15</f>
        <v>1.3786177787345337E-2</v>
      </c>
      <c r="V15" s="8">
        <f>'[1]2015'!DR15</f>
        <v>3.6979781500657075E-2</v>
      </c>
      <c r="W15" s="8">
        <f>'[1]2015'!DS15</f>
        <v>-5.5120721992086598E-3</v>
      </c>
      <c r="X15" s="8">
        <f>'[1]2015'!DT15</f>
        <v>2.1245926849932865E-2</v>
      </c>
      <c r="Y15" s="8">
        <f>'[1]2015'!DU15</f>
        <v>2.1245926849932865E-2</v>
      </c>
      <c r="Z15" s="8">
        <f>'[1]2015'!DV15</f>
        <v>1.3503319638811426</v>
      </c>
      <c r="AA15" s="8">
        <f>'[1]2015'!DW15</f>
        <v>7.0550480988122111E-2</v>
      </c>
      <c r="AB15" s="8">
        <f>'[1]2015'!DX15</f>
        <v>6.5714955196914351E-2</v>
      </c>
      <c r="AC15" s="8">
        <f>'[1]2015'!DY15</f>
        <v>7.4573469866450928E-2</v>
      </c>
      <c r="AD15" s="8">
        <f>'[1]2015'!DZ15</f>
        <v>0.18064039067059812</v>
      </c>
      <c r="AE15" s="8">
        <f>'[1]2015'!EA15</f>
        <v>-4.9210480276769428E-2</v>
      </c>
      <c r="AF15" s="8">
        <f>'[1]2015'!EB15</f>
        <v>0.11492543547368378</v>
      </c>
      <c r="AG15" s="8">
        <f>'[1]2015'!EC15</f>
        <v>0.11492543547368378</v>
      </c>
      <c r="AH15" s="8">
        <f>'[1]2015'!ED15</f>
        <v>1.7488475055535015</v>
      </c>
    </row>
    <row r="16" spans="1:34">
      <c r="A16" s="1">
        <f>'[1]2015 tab'!A16</f>
        <v>0</v>
      </c>
      <c r="B16" s="1" t="str">
        <f>'[1]2015 tab'!B16</f>
        <v xml:space="preserve">Autres papiers </v>
      </c>
      <c r="C16" s="8">
        <f>'[1]2015'!CY16</f>
        <v>3.1759506271844096E-2</v>
      </c>
      <c r="D16" s="9">
        <f>'[1]2015'!CZ16</f>
        <v>2.889936175282961E-2</v>
      </c>
      <c r="E16" s="10">
        <f>'[1]2015'!DA16</f>
        <v>2.6591794170307628E-2</v>
      </c>
      <c r="F16" s="8">
        <f>'[1]2015'!DB16</f>
        <v>0.20753012257937314</v>
      </c>
      <c r="G16" s="8">
        <f>'[1]2015'!DC16</f>
        <v>-0.14973139907371391</v>
      </c>
      <c r="H16" s="8">
        <f>'[1]2015'!DD16</f>
        <v>0.17863076082654353</v>
      </c>
      <c r="I16" s="8">
        <f>'[1]2015'!DE16</f>
        <v>0.17863076082654353</v>
      </c>
      <c r="J16" s="8">
        <f>'[1]2015'!DF16</f>
        <v>6.1811316926074786</v>
      </c>
      <c r="K16" s="8">
        <f>'[1]2015'!DG16</f>
        <v>2.5655184895110674E-2</v>
      </c>
      <c r="L16" s="8">
        <f>'[1]2015'!DH16</f>
        <v>2.2003059149344698E-2</v>
      </c>
      <c r="M16" s="8">
        <f>'[1]2015'!DI16</f>
        <v>7.1600651930343153E-3</v>
      </c>
      <c r="N16" s="8">
        <f>'[1]2015'!DJ16</f>
        <v>3.3037460683872574E-2</v>
      </c>
      <c r="O16" s="8">
        <f>'[1]2015'!DK16</f>
        <v>1.0968657614816822E-2</v>
      </c>
      <c r="P16" s="8">
        <f>'[1]2015'!DL16</f>
        <v>1.1034401534527876E-2</v>
      </c>
      <c r="Q16" s="8">
        <f>'[1]2015'!DM16</f>
        <v>1.1034401534527876E-2</v>
      </c>
      <c r="R16" s="8">
        <f>'[1]2015'!DN16</f>
        <v>0.50149397225324033</v>
      </c>
      <c r="S16" s="8">
        <f>'[1]2015'!DO16</f>
        <v>2.2332598582073038E-2</v>
      </c>
      <c r="T16" s="8">
        <f>'[1]2015'!DP16</f>
        <v>1.9549568082852894E-2</v>
      </c>
      <c r="U16" s="8">
        <f>'[1]2015'!DQ16</f>
        <v>1.9010297990537581E-2</v>
      </c>
      <c r="V16" s="8">
        <f>'[1]2015'!DR16</f>
        <v>4.884640486622361E-2</v>
      </c>
      <c r="W16" s="8">
        <f>'[1]2015'!DS16</f>
        <v>-9.7472687005178207E-3</v>
      </c>
      <c r="X16" s="8">
        <f>'[1]2015'!DT16</f>
        <v>2.9296836783370715E-2</v>
      </c>
      <c r="Y16" s="8">
        <f>'[1]2015'!DU16</f>
        <v>2.9296836783370715E-2</v>
      </c>
      <c r="Z16" s="8">
        <f>'[1]2015'!DV16</f>
        <v>1.4985925345873621</v>
      </c>
      <c r="AA16" s="8">
        <f>'[1]2015'!DW16</f>
        <v>3.7685760968017873E-2</v>
      </c>
      <c r="AB16" s="8">
        <f>'[1]2015'!DX16</f>
        <v>3.5774126482237524E-2</v>
      </c>
      <c r="AC16" s="8">
        <f>'[1]2015'!DY16</f>
        <v>2.4885754814022106E-2</v>
      </c>
      <c r="AD16" s="8">
        <f>'[1]2015'!DZ16</f>
        <v>7.412565034474014E-2</v>
      </c>
      <c r="AE16" s="8">
        <f>'[1]2015'!EA16</f>
        <v>-2.5773973802650993E-3</v>
      </c>
      <c r="AF16" s="8">
        <f>'[1]2015'!EB16</f>
        <v>3.8351523862502623E-2</v>
      </c>
      <c r="AG16" s="8">
        <f>'[1]2015'!EC16</f>
        <v>3.8351523862502623E-2</v>
      </c>
      <c r="AH16" s="8">
        <f>'[1]2015'!ED16</f>
        <v>1.0720464098975224</v>
      </c>
    </row>
    <row r="17" spans="1:34">
      <c r="A17" s="1" t="str">
        <f>'[1]2015 tab'!A17</f>
        <v>Cartons</v>
      </c>
      <c r="B17" s="1" t="str">
        <f>'[1]2015 tab'!B17</f>
        <v>Emballages cartons plats</v>
      </c>
      <c r="C17" s="8">
        <f>'[1]2015'!CY17</f>
        <v>4.0181744144112304E-2</v>
      </c>
      <c r="D17" s="9">
        <f>'[1]2015'!CZ17</f>
        <v>3.5513467802672415E-2</v>
      </c>
      <c r="E17" s="10">
        <f>'[1]2015'!DA17</f>
        <v>1.7668971850524226E-2</v>
      </c>
      <c r="F17" s="8">
        <f>'[1]2015'!DB17</f>
        <v>0.15420504101762147</v>
      </c>
      <c r="G17" s="8">
        <f>'[1]2015'!DC17</f>
        <v>-8.3178105412276632E-2</v>
      </c>
      <c r="H17" s="8">
        <f>'[1]2015'!DD17</f>
        <v>0.11869157321494905</v>
      </c>
      <c r="I17" s="8">
        <f>'[1]2015'!DE17</f>
        <v>0.11869157321494905</v>
      </c>
      <c r="J17" s="8">
        <f>'[1]2015'!DF17</f>
        <v>3.3421566678435561</v>
      </c>
      <c r="K17" s="8">
        <f>'[1]2015'!DG17</f>
        <v>3.1596207058463957E-2</v>
      </c>
      <c r="L17" s="8">
        <f>'[1]2015'!DH17</f>
        <v>2.7463592783020088E-2</v>
      </c>
      <c r="M17" s="8">
        <f>'[1]2015'!DI17</f>
        <v>1.489950889909482E-2</v>
      </c>
      <c r="N17" s="8">
        <f>'[1]2015'!DJ17</f>
        <v>5.0425278106755331E-2</v>
      </c>
      <c r="O17" s="8">
        <f>'[1]2015'!DK17</f>
        <v>4.5019074592848422E-3</v>
      </c>
      <c r="P17" s="8">
        <f>'[1]2015'!DL17</f>
        <v>2.2961685323735246E-2</v>
      </c>
      <c r="Q17" s="8">
        <f>'[1]2015'!DM17</f>
        <v>2.2961685323735243E-2</v>
      </c>
      <c r="R17" s="8">
        <f>'[1]2015'!DN17</f>
        <v>0.83607725708530611</v>
      </c>
      <c r="S17" s="8">
        <f>'[1]2015'!DO17</f>
        <v>3.7725062695632E-2</v>
      </c>
      <c r="T17" s="8">
        <f>'[1]2015'!DP17</f>
        <v>3.2878490828485096E-2</v>
      </c>
      <c r="U17" s="8">
        <f>'[1]2015'!DQ17</f>
        <v>8.4288453587310821E-3</v>
      </c>
      <c r="V17" s="8">
        <f>'[1]2015'!DR17</f>
        <v>4.5868213918040586E-2</v>
      </c>
      <c r="W17" s="8">
        <f>'[1]2015'!DS17</f>
        <v>1.9888767738929607E-2</v>
      </c>
      <c r="X17" s="8">
        <f>'[1]2015'!DT17</f>
        <v>1.2989723089555488E-2</v>
      </c>
      <c r="Y17" s="8">
        <f>'[1]2015'!DU17</f>
        <v>1.298972308955549E-2</v>
      </c>
      <c r="Z17" s="8">
        <f>'[1]2015'!DV17</f>
        <v>0.39508270490023589</v>
      </c>
      <c r="AA17" s="8">
        <f>'[1]2015'!DW17</f>
        <v>4.7596258850438264E-2</v>
      </c>
      <c r="AB17" s="8">
        <f>'[1]2015'!DX17</f>
        <v>4.3840442038505976E-2</v>
      </c>
      <c r="AC17" s="8">
        <f>'[1]2015'!DY17</f>
        <v>1.3994616808954495E-2</v>
      </c>
      <c r="AD17" s="8">
        <f>'[1]2015'!DZ17</f>
        <v>6.5407594994332005E-2</v>
      </c>
      <c r="AE17" s="8">
        <f>'[1]2015'!EA17</f>
        <v>2.2273289082679951E-2</v>
      </c>
      <c r="AF17" s="8">
        <f>'[1]2015'!EB17</f>
        <v>2.1567152955826025E-2</v>
      </c>
      <c r="AG17" s="8">
        <f>'[1]2015'!EC17</f>
        <v>2.1567152955826029E-2</v>
      </c>
      <c r="AH17" s="8">
        <f>'[1]2015'!ED17</f>
        <v>0.49194652136224237</v>
      </c>
    </row>
    <row r="18" spans="1:34">
      <c r="A18" s="1">
        <f>'[1]2015 tab'!A18</f>
        <v>0</v>
      </c>
      <c r="B18" s="1" t="str">
        <f>'[1]2015 tab'!B18</f>
        <v>Emballages cartons ondulés</v>
      </c>
      <c r="C18" s="8">
        <f>'[1]2015'!CY18</f>
        <v>4.4588872923376439E-2</v>
      </c>
      <c r="D18" s="9">
        <f>'[1]2015'!CZ18</f>
        <v>3.7927485104491163E-2</v>
      </c>
      <c r="E18" s="10">
        <f>'[1]2015'!DA18</f>
        <v>3.1574953798416405E-2</v>
      </c>
      <c r="F18" s="8">
        <f>'[1]2015'!DB18</f>
        <v>0.25003269259635685</v>
      </c>
      <c r="G18" s="8">
        <f>'[1]2015'!DC18</f>
        <v>-0.1741777223873745</v>
      </c>
      <c r="H18" s="8">
        <f>'[1]2015'!DD18</f>
        <v>0.21210520749186568</v>
      </c>
      <c r="I18" s="8">
        <f>'[1]2015'!DE18</f>
        <v>0.21210520749186568</v>
      </c>
      <c r="J18" s="8">
        <f>'[1]2015'!DF18</f>
        <v>5.592387866148008</v>
      </c>
      <c r="K18" s="8">
        <f>'[1]2015'!DG18</f>
        <v>3.6125628931907967E-2</v>
      </c>
      <c r="L18" s="8">
        <f>'[1]2015'!DH18</f>
        <v>2.9482016003346531E-2</v>
      </c>
      <c r="M18" s="8">
        <f>'[1]2015'!DI18</f>
        <v>2.007054020340324E-2</v>
      </c>
      <c r="N18" s="8">
        <f>'[1]2015'!DJ18</f>
        <v>6.0412795772599219E-2</v>
      </c>
      <c r="O18" s="8">
        <f>'[1]2015'!DK18</f>
        <v>-1.4487637659061567E-3</v>
      </c>
      <c r="P18" s="8">
        <f>'[1]2015'!DL18</f>
        <v>3.0930779769252688E-2</v>
      </c>
      <c r="Q18" s="8">
        <f>'[1]2015'!DM18</f>
        <v>3.0930779769252688E-2</v>
      </c>
      <c r="R18" s="8">
        <f>'[1]2015'!DN18</f>
        <v>1.0491405935653011</v>
      </c>
      <c r="S18" s="8">
        <f>'[1]2015'!DO18</f>
        <v>2.7938297804193827E-2</v>
      </c>
      <c r="T18" s="8">
        <f>'[1]2015'!DP18</f>
        <v>2.4007933959055722E-2</v>
      </c>
      <c r="U18" s="8">
        <f>'[1]2015'!DQ18</f>
        <v>1.2771878437712905E-2</v>
      </c>
      <c r="V18" s="8">
        <f>'[1]2015'!DR18</f>
        <v>4.3690720530469462E-2</v>
      </c>
      <c r="W18" s="8">
        <f>'[1]2015'!DS18</f>
        <v>4.3251473876419824E-3</v>
      </c>
      <c r="X18" s="8">
        <f>'[1]2015'!DT18</f>
        <v>1.968278657141374E-2</v>
      </c>
      <c r="Y18" s="8">
        <f>'[1]2015'!DU18</f>
        <v>1.968278657141374E-2</v>
      </c>
      <c r="Z18" s="8">
        <f>'[1]2015'!DV18</f>
        <v>0.81984508142107126</v>
      </c>
      <c r="AA18" s="8">
        <f>'[1]2015'!DW18</f>
        <v>4.5841930044525005E-2</v>
      </c>
      <c r="AB18" s="8">
        <f>'[1]2015'!DX18</f>
        <v>4.2593902589017095E-2</v>
      </c>
      <c r="AC18" s="8">
        <f>'[1]2015'!DY18</f>
        <v>1.7318776150394028E-2</v>
      </c>
      <c r="AD18" s="8">
        <f>'[1]2015'!DZ18</f>
        <v>6.928392914296061E-2</v>
      </c>
      <c r="AE18" s="8">
        <f>'[1]2015'!EA18</f>
        <v>1.5903876035073573E-2</v>
      </c>
      <c r="AF18" s="8">
        <f>'[1]2015'!EB18</f>
        <v>2.6690026553943522E-2</v>
      </c>
      <c r="AG18" s="8">
        <f>'[1]2015'!EC18</f>
        <v>2.6690026553943518E-2</v>
      </c>
      <c r="AH18" s="8">
        <f>'[1]2015'!ED18</f>
        <v>0.62661613356897672</v>
      </c>
    </row>
    <row r="19" spans="1:34">
      <c r="A19" s="1">
        <f>'[1]2015 tab'!A19</f>
        <v>0</v>
      </c>
      <c r="B19" s="1" t="str">
        <f>'[1]2015 tab'!B19</f>
        <v>Autres cartons</v>
      </c>
      <c r="C19" s="8">
        <f>'[1]2015'!CY19</f>
        <v>1.2520588946671671E-2</v>
      </c>
      <c r="D19" s="9">
        <f>'[1]2015'!CZ19</f>
        <v>1.1378770436518628E-2</v>
      </c>
      <c r="E19" s="10">
        <f>'[1]2015'!DA19</f>
        <v>9.6601229232828496E-3</v>
      </c>
      <c r="F19" s="8">
        <f>'[1]2015'!DB19</f>
        <v>7.6270785484933337E-2</v>
      </c>
      <c r="G19" s="8">
        <f>'[1]2015'!DC19</f>
        <v>-5.3513244611896084E-2</v>
      </c>
      <c r="H19" s="8">
        <f>'[1]2015'!DD19</f>
        <v>6.4892015048414714E-2</v>
      </c>
      <c r="I19" s="8">
        <f>'[1]2015'!DE19</f>
        <v>6.4892015048414714E-2</v>
      </c>
      <c r="J19" s="8">
        <f>'[1]2015'!DF19</f>
        <v>5.7029022081465452</v>
      </c>
      <c r="K19" s="8">
        <f>'[1]2015'!DG19</f>
        <v>1.3896589192214445E-2</v>
      </c>
      <c r="L19" s="8">
        <f>'[1]2015'!DH19</f>
        <v>1.1872601601996314E-2</v>
      </c>
      <c r="M19" s="8">
        <f>'[1]2015'!DI19</f>
        <v>3.87482846112349E-3</v>
      </c>
      <c r="N19" s="8">
        <f>'[1]2015'!DJ19</f>
        <v>1.7844113308209408E-2</v>
      </c>
      <c r="O19" s="8">
        <f>'[1]2015'!DK19</f>
        <v>5.901089895783221E-3</v>
      </c>
      <c r="P19" s="8">
        <f>'[1]2015'!DL19</f>
        <v>5.9715117062130929E-3</v>
      </c>
      <c r="Q19" s="8">
        <f>'[1]2015'!DM19</f>
        <v>5.9715117062130937E-3</v>
      </c>
      <c r="R19" s="8">
        <f>'[1]2015'!DN19</f>
        <v>0.50296572784932125</v>
      </c>
      <c r="S19" s="8">
        <f>'[1]2015'!DO19</f>
        <v>7.2357325405035264E-3</v>
      </c>
      <c r="T19" s="8">
        <f>'[1]2015'!DP19</f>
        <v>6.4096498081961592E-3</v>
      </c>
      <c r="U19" s="8">
        <f>'[1]2015'!DQ19</f>
        <v>4.1665007826270258E-3</v>
      </c>
      <c r="V19" s="8">
        <f>'[1]2015'!DR19</f>
        <v>1.283065875014797E-2</v>
      </c>
      <c r="W19" s="8">
        <f>'[1]2015'!DS19</f>
        <v>-1.1359133755650501E-5</v>
      </c>
      <c r="X19" s="8">
        <f>'[1]2015'!DT19</f>
        <v>6.4210089419518097E-3</v>
      </c>
      <c r="Y19" s="8">
        <f>'[1]2015'!DU19</f>
        <v>6.4210089419518106E-3</v>
      </c>
      <c r="Z19" s="8">
        <f>'[1]2015'!DV19</f>
        <v>1.0017721925683249</v>
      </c>
      <c r="AA19" s="8">
        <f>'[1]2015'!DW19</f>
        <v>7.9009656758098502E-3</v>
      </c>
      <c r="AB19" s="8">
        <f>'[1]2015'!DX19</f>
        <v>7.5287917541813094E-3</v>
      </c>
      <c r="AC19" s="8">
        <f>'[1]2015'!DY19</f>
        <v>6.2271958173585234E-3</v>
      </c>
      <c r="AD19" s="8">
        <f>'[1]2015'!DZ19</f>
        <v>1.7125545028119991E-2</v>
      </c>
      <c r="AE19" s="8">
        <f>'[1]2015'!EA19</f>
        <v>-2.0679615197573709E-3</v>
      </c>
      <c r="AF19" s="8">
        <f>'[1]2015'!EB19</f>
        <v>9.5967532739386803E-3</v>
      </c>
      <c r="AG19" s="8">
        <f>'[1]2015'!EC19</f>
        <v>9.5967532739386803E-3</v>
      </c>
      <c r="AH19" s="8">
        <f>'[1]2015'!ED19</f>
        <v>1.2746737573939237</v>
      </c>
    </row>
    <row r="20" spans="1:34">
      <c r="A20" s="1" t="str">
        <f>'[1]2015 tab'!A20</f>
        <v>Complexes/ Composites</v>
      </c>
      <c r="B20" s="1" t="str">
        <f>'[1]2015 tab'!B20</f>
        <v>Composites ELA (Tetrapack)</v>
      </c>
      <c r="C20" s="8">
        <f>'[1]2015'!CY20</f>
        <v>5.7681513167333175E-3</v>
      </c>
      <c r="D20" s="9">
        <f>'[1]2015'!CZ20</f>
        <v>6.4461393772508938E-3</v>
      </c>
      <c r="E20" s="10">
        <f>'[1]2015'!DA20</f>
        <v>5.1088357994794669E-3</v>
      </c>
      <c r="F20" s="8">
        <f>'[1]2015'!DB20</f>
        <v>4.0764817536165905E-2</v>
      </c>
      <c r="G20" s="8">
        <f>'[1]2015'!DC20</f>
        <v>-2.7872538781664118E-2</v>
      </c>
      <c r="H20" s="8">
        <f>'[1]2015'!DD20</f>
        <v>3.4318678158915011E-2</v>
      </c>
      <c r="I20" s="8">
        <f>'[1]2015'!DE20</f>
        <v>3.4318678158915011E-2</v>
      </c>
      <c r="J20" s="8">
        <f>'[1]2015'!DF20</f>
        <v>5.3239119029956514</v>
      </c>
      <c r="K20" s="8">
        <f>'[1]2015'!DG20</f>
        <v>7.1357012012530589E-3</v>
      </c>
      <c r="L20" s="8">
        <f>'[1]2015'!DH20</f>
        <v>7.7771488703776712E-3</v>
      </c>
      <c r="M20" s="8">
        <f>'[1]2015'!DI20</f>
        <v>4.333186679779685E-3</v>
      </c>
      <c r="N20" s="8">
        <f>'[1]2015'!DJ20</f>
        <v>1.4455038031955806E-2</v>
      </c>
      <c r="O20" s="8">
        <f>'[1]2015'!DK20</f>
        <v>1.0992597087995373E-3</v>
      </c>
      <c r="P20" s="8">
        <f>'[1]2015'!DL20</f>
        <v>6.6778891615781339E-3</v>
      </c>
      <c r="Q20" s="8">
        <f>'[1]2015'!DM20</f>
        <v>6.6778891615781339E-3</v>
      </c>
      <c r="R20" s="8">
        <f>'[1]2015'!DN20</f>
        <v>0.85865517979390882</v>
      </c>
      <c r="S20" s="8">
        <f>'[1]2015'!DO20</f>
        <v>7.4013585451179536E-3</v>
      </c>
      <c r="T20" s="8">
        <f>'[1]2015'!DP20</f>
        <v>8.1347044914812389E-3</v>
      </c>
      <c r="U20" s="8">
        <f>'[1]2015'!DQ20</f>
        <v>6.466648391030571E-3</v>
      </c>
      <c r="V20" s="8">
        <f>'[1]2015'!DR20</f>
        <v>1.8100478964967651E-2</v>
      </c>
      <c r="W20" s="8">
        <f>'[1]2015'!DS20</f>
        <v>-1.8310699820051745E-3</v>
      </c>
      <c r="X20" s="8">
        <f>'[1]2015'!DT20</f>
        <v>9.9657744734864134E-3</v>
      </c>
      <c r="Y20" s="8">
        <f>'[1]2015'!DU20</f>
        <v>9.9657744734864134E-3</v>
      </c>
      <c r="Z20" s="8">
        <f>'[1]2015'!DV20</f>
        <v>1.225093607754614</v>
      </c>
      <c r="AA20" s="8">
        <f>'[1]2015'!DW20</f>
        <v>7.5765462920171231E-3</v>
      </c>
      <c r="AB20" s="8">
        <f>'[1]2015'!DX20</f>
        <v>8.7947340577620853E-3</v>
      </c>
      <c r="AC20" s="8">
        <f>'[1]2015'!DY20</f>
        <v>9.2741084798191771E-3</v>
      </c>
      <c r="AD20" s="8">
        <f>'[1]2015'!DZ20</f>
        <v>2.3087095102274753E-2</v>
      </c>
      <c r="AE20" s="8">
        <f>'[1]2015'!EA20</f>
        <v>-5.4976269867505808E-3</v>
      </c>
      <c r="AF20" s="8">
        <f>'[1]2015'!EB20</f>
        <v>1.4292361044512666E-2</v>
      </c>
      <c r="AG20" s="8">
        <f>'[1]2015'!EC20</f>
        <v>1.4292361044512668E-2</v>
      </c>
      <c r="AH20" s="8">
        <f>'[1]2015'!ED20</f>
        <v>1.6251044034581659</v>
      </c>
    </row>
    <row r="21" spans="1:34">
      <c r="A21" s="1">
        <f>'[1]2015 tab'!A21</f>
        <v>0</v>
      </c>
      <c r="B21" s="1" t="str">
        <f>'[1]2015 tab'!B21</f>
        <v>Autres emballages composites</v>
      </c>
      <c r="C21" s="8">
        <f>'[1]2015'!CY21</f>
        <v>1.1560496097841219E-2</v>
      </c>
      <c r="D21" s="9">
        <f>'[1]2015'!CZ21</f>
        <v>1.2662426628435145E-2</v>
      </c>
      <c r="E21" s="10">
        <f>'[1]2015'!DA21</f>
        <v>5.0321961702058087E-3</v>
      </c>
      <c r="F21" s="8">
        <f>'[1]2015'!DB21</f>
        <v>4.6466276972463402E-2</v>
      </c>
      <c r="G21" s="8">
        <f>'[1]2015'!DC21</f>
        <v>-2.1141423715593115E-2</v>
      </c>
      <c r="H21" s="8">
        <f>'[1]2015'!DD21</f>
        <v>3.3803850344028261E-2</v>
      </c>
      <c r="I21" s="8">
        <f>'[1]2015'!DE21</f>
        <v>3.3803850344028261E-2</v>
      </c>
      <c r="J21" s="8">
        <f>'[1]2015'!DF21</f>
        <v>2.6696186549359555</v>
      </c>
      <c r="K21" s="8">
        <f>'[1]2015'!DG21</f>
        <v>1.490938996818115E-2</v>
      </c>
      <c r="L21" s="8">
        <f>'[1]2015'!DH21</f>
        <v>1.6574623857258487E-2</v>
      </c>
      <c r="M21" s="8">
        <f>'[1]2015'!DI21</f>
        <v>1.5301670442870336E-2</v>
      </c>
      <c r="N21" s="8">
        <f>'[1]2015'!DJ21</f>
        <v>4.015608174397009E-2</v>
      </c>
      <c r="O21" s="8">
        <f>'[1]2015'!DK21</f>
        <v>-7.0068340294531135E-3</v>
      </c>
      <c r="P21" s="8">
        <f>'[1]2015'!DL21</f>
        <v>2.35814578867116E-2</v>
      </c>
      <c r="Q21" s="8">
        <f>'[1]2015'!DM21</f>
        <v>2.35814578867116E-2</v>
      </c>
      <c r="R21" s="8">
        <f>'[1]2015'!DN21</f>
        <v>1.42274467823803</v>
      </c>
      <c r="S21" s="8">
        <f>'[1]2015'!DO21</f>
        <v>7.3726238030135853E-3</v>
      </c>
      <c r="T21" s="8">
        <f>'[1]2015'!DP21</f>
        <v>7.7962724492349747E-3</v>
      </c>
      <c r="U21" s="8">
        <f>'[1]2015'!DQ21</f>
        <v>4.0059676385578542E-3</v>
      </c>
      <c r="V21" s="8">
        <f>'[1]2015'!DR21</f>
        <v>1.3969883200876625E-2</v>
      </c>
      <c r="W21" s="8">
        <f>'[1]2015'!DS21</f>
        <v>1.6226616975933243E-3</v>
      </c>
      <c r="X21" s="8">
        <f>'[1]2015'!DT21</f>
        <v>6.1736107516416503E-3</v>
      </c>
      <c r="Y21" s="8">
        <f>'[1]2015'!DU21</f>
        <v>6.1736107516416503E-3</v>
      </c>
      <c r="Z21" s="8">
        <f>'[1]2015'!DV21</f>
        <v>0.7918669841056476</v>
      </c>
      <c r="AA21" s="8">
        <f>'[1]2015'!DW21</f>
        <v>1.1862463091773232E-2</v>
      </c>
      <c r="AB21" s="8">
        <f>'[1]2015'!DX21</f>
        <v>1.3801734639054292E-2</v>
      </c>
      <c r="AC21" s="8">
        <f>'[1]2015'!DY21</f>
        <v>1.0669965225474212E-2</v>
      </c>
      <c r="AD21" s="8">
        <f>'[1]2015'!DZ21</f>
        <v>3.024525540083061E-2</v>
      </c>
      <c r="AE21" s="8">
        <f>'[1]2015'!EA21</f>
        <v>-2.6417861227220271E-3</v>
      </c>
      <c r="AF21" s="8">
        <f>'[1]2015'!EB21</f>
        <v>1.6443520761776319E-2</v>
      </c>
      <c r="AG21" s="8">
        <f>'[1]2015'!EC21</f>
        <v>1.6443520761776319E-2</v>
      </c>
      <c r="AH21" s="8">
        <f>'[1]2015'!ED21</f>
        <v>1.1914097170979259</v>
      </c>
    </row>
    <row r="22" spans="1:34">
      <c r="A22" s="1">
        <f>'[1]2015 tab'!A22</f>
        <v>0</v>
      </c>
      <c r="B22" s="1" t="str">
        <f>'[1]2015 tab'!B22</f>
        <v>Petits Appareils Electroménagers (PAM)</v>
      </c>
      <c r="C22" s="8">
        <f>'[1]2015'!CY22</f>
        <v>9.1165817920995241E-4</v>
      </c>
      <c r="D22" s="9">
        <f>'[1]2015'!CZ22</f>
        <v>1.0218904363497969E-3</v>
      </c>
      <c r="E22" s="10">
        <f>'[1]2015'!DA22</f>
        <v>1.9316650061749459E-3</v>
      </c>
      <c r="F22" s="8">
        <f>'[1]2015'!DB22</f>
        <v>1.3997877972396851E-2</v>
      </c>
      <c r="G22" s="8">
        <f>'[1]2015'!DC22</f>
        <v>-1.1954097099697256E-2</v>
      </c>
      <c r="H22" s="8">
        <f>'[1]2015'!DD22</f>
        <v>1.2975987536047054E-2</v>
      </c>
      <c r="I22" s="8">
        <f>'[1]2015'!DE22</f>
        <v>1.2975987536047054E-2</v>
      </c>
      <c r="J22" s="8">
        <f>'[1]2015'!DF22</f>
        <v>12.698022287396498</v>
      </c>
      <c r="K22" s="8">
        <f>'[1]2015'!DG22</f>
        <v>3.0270688257825087E-3</v>
      </c>
      <c r="L22" s="8">
        <f>'[1]2015'!DH22</f>
        <v>3.3218060070177736E-3</v>
      </c>
      <c r="M22" s="8">
        <f>'[1]2015'!DI22</f>
        <v>9.395486213393903E-3</v>
      </c>
      <c r="N22" s="8">
        <f>'[1]2015'!DJ22</f>
        <v>1.7801222701654608E-2</v>
      </c>
      <c r="O22" s="8">
        <f>'[1]2015'!DK22</f>
        <v>-1.1157610687619062E-2</v>
      </c>
      <c r="P22" s="8">
        <f>'[1]2015'!DL22</f>
        <v>1.4479416694636836E-2</v>
      </c>
      <c r="Q22" s="8">
        <f>'[1]2015'!DM22</f>
        <v>1.4479416694636836E-2</v>
      </c>
      <c r="R22" s="8">
        <f>'[1]2015'!DN22</f>
        <v>4.3588989435406731</v>
      </c>
      <c r="S22" s="8">
        <f>'[1]2015'!DO22</f>
        <v>9.622609192661325E-5</v>
      </c>
      <c r="T22" s="8">
        <f>'[1]2015'!DP22</f>
        <v>1.2475540773818577E-4</v>
      </c>
      <c r="U22" s="8">
        <f>'[1]2015'!DQ22</f>
        <v>3.5286157920545535E-4</v>
      </c>
      <c r="V22" s="8">
        <f>'[1]2015'!DR22</f>
        <v>6.685516227291498E-4</v>
      </c>
      <c r="W22" s="8">
        <f>'[1]2015'!DS22</f>
        <v>-4.1904080725277821E-4</v>
      </c>
      <c r="X22" s="8">
        <f>'[1]2015'!DT22</f>
        <v>5.4379621499096398E-4</v>
      </c>
      <c r="Y22" s="8">
        <f>'[1]2015'!DU22</f>
        <v>5.4379621499096398E-4</v>
      </c>
      <c r="Z22" s="8">
        <f>'[1]2015'!DV22</f>
        <v>4.358898943540674</v>
      </c>
      <c r="AA22" s="8">
        <f>'[1]2015'!DW22</f>
        <v>8.753286233746046E-5</v>
      </c>
      <c r="AB22" s="8">
        <f>'[1]2015'!DX22</f>
        <v>1.0603279763825188E-4</v>
      </c>
      <c r="AC22" s="8">
        <f>'[1]2015'!DY22</f>
        <v>2.999060409527553E-4</v>
      </c>
      <c r="AD22" s="8">
        <f>'[1]2015'!DZ22</f>
        <v>5.6821904724428988E-4</v>
      </c>
      <c r="AE22" s="8">
        <f>'[1]2015'!EA22</f>
        <v>-3.5615345196778617E-4</v>
      </c>
      <c r="AF22" s="8">
        <f>'[1]2015'!EB22</f>
        <v>4.6218624960603805E-4</v>
      </c>
      <c r="AG22" s="8">
        <f>'[1]2015'!EC22</f>
        <v>4.6218624960603805E-4</v>
      </c>
      <c r="AH22" s="8">
        <f>'[1]2015'!ED22</f>
        <v>4.3588989435406731</v>
      </c>
    </row>
    <row r="23" spans="1:34">
      <c r="A23" s="1" t="str">
        <f>'[1]2015 tab'!A24</f>
        <v>Textiles</v>
      </c>
      <c r="B23" s="1" t="str">
        <f>'[1]2015 tab'!B23</f>
        <v>cable electriques</v>
      </c>
      <c r="C23" s="8">
        <f>'[1]2015'!CY23</f>
        <v>6.379570709030718E-4</v>
      </c>
      <c r="D23" s="9">
        <f>'[1]2015'!CZ23</f>
        <v>7.096573494487638E-4</v>
      </c>
      <c r="E23" s="10">
        <f>'[1]2015'!DA23</f>
        <v>1.2183185027334258E-3</v>
      </c>
      <c r="F23" s="8">
        <f>'[1]2015'!DB23</f>
        <v>8.8937294612633066E-3</v>
      </c>
      <c r="G23" s="8">
        <f>'[1]2015'!DC23</f>
        <v>-7.4744147623657786E-3</v>
      </c>
      <c r="H23" s="8">
        <f>'[1]2015'!DD23</f>
        <v>8.1840721118145426E-3</v>
      </c>
      <c r="I23" s="8">
        <f>'[1]2015'!DE23</f>
        <v>8.1840721118145426E-3</v>
      </c>
      <c r="J23" s="8">
        <f>'[1]2015'!DF23</f>
        <v>11.532427752874868</v>
      </c>
      <c r="K23" s="8">
        <f>'[1]2015'!DG23</f>
        <v>9.2671224301173468E-5</v>
      </c>
      <c r="L23" s="8">
        <f>'[1]2015'!DH23</f>
        <v>9.1609596181898862E-5</v>
      </c>
      <c r="M23" s="8">
        <f>'[1]2015'!DI23</f>
        <v>2.5911106672792778E-4</v>
      </c>
      <c r="N23" s="8">
        <f>'[1]2015'!DJ23</f>
        <v>4.909265681973655E-4</v>
      </c>
      <c r="O23" s="8">
        <f>'[1]2015'!DK23</f>
        <v>-3.0770737583356783E-4</v>
      </c>
      <c r="P23" s="8">
        <f>'[1]2015'!DL23</f>
        <v>3.9931697201546669E-4</v>
      </c>
      <c r="Q23" s="8">
        <f>'[1]2015'!DM23</f>
        <v>3.9931697201546663E-4</v>
      </c>
      <c r="R23" s="8">
        <f>'[1]2015'!DN23</f>
        <v>4.3588989435406731</v>
      </c>
      <c r="S23" s="8">
        <f>'[1]2015'!DO23</f>
        <v>3.2983148464148921E-4</v>
      </c>
      <c r="T23" s="8">
        <f>'[1]2015'!DP23</f>
        <v>3.9766486578820539E-4</v>
      </c>
      <c r="U23" s="8">
        <f>'[1]2015'!DQ23</f>
        <v>5.7946544473972046E-4</v>
      </c>
      <c r="V23" s="8">
        <f>'[1]2015'!DR23</f>
        <v>1.29068109123575E-3</v>
      </c>
      <c r="W23" s="8">
        <f>'[1]2015'!DS23</f>
        <v>-4.953513596593392E-4</v>
      </c>
      <c r="X23" s="8">
        <f>'[1]2015'!DT23</f>
        <v>8.9301622544754459E-4</v>
      </c>
      <c r="Y23" s="8">
        <f>'[1]2015'!DU23</f>
        <v>8.9301622544754459E-4</v>
      </c>
      <c r="Z23" s="8">
        <f>'[1]2015'!DV23</f>
        <v>2.2456503007312727</v>
      </c>
      <c r="AA23" s="8">
        <f>'[1]2015'!DW23</f>
        <v>2.9761173194736554E-4</v>
      </c>
      <c r="AB23" s="8">
        <f>'[1]2015'!DX23</f>
        <v>3.605115119700564E-4</v>
      </c>
      <c r="AC23" s="8">
        <f>'[1]2015'!DY23</f>
        <v>1.0196805392393682E-3</v>
      </c>
      <c r="AD23" s="8">
        <f>'[1]2015'!DZ23</f>
        <v>1.931944760630586E-3</v>
      </c>
      <c r="AE23" s="8">
        <f>'[1]2015'!EA23</f>
        <v>-1.2109217366904732E-3</v>
      </c>
      <c r="AF23" s="8">
        <f>'[1]2015'!EB23</f>
        <v>1.5714332486605296E-3</v>
      </c>
      <c r="AG23" s="8">
        <f>'[1]2015'!EC23</f>
        <v>1.5714332486605296E-3</v>
      </c>
      <c r="AH23" s="8">
        <f>'[1]2015'!ED23</f>
        <v>4.3588989435406731</v>
      </c>
    </row>
    <row r="24" spans="1:34">
      <c r="A24" s="1" t="str">
        <f>'[1]2015 tab'!A25</f>
        <v>Textiles sanitaires</v>
      </c>
      <c r="B24" s="1" t="str">
        <f>'[1]2015 tab'!B24</f>
        <v xml:space="preserve">Textiles </v>
      </c>
      <c r="C24" s="8">
        <f>'[1]2015'!CY24</f>
        <v>2.8303948850538718E-2</v>
      </c>
      <c r="D24" s="9">
        <f>'[1]2015'!CZ24</f>
        <v>2.4954480028485902E-2</v>
      </c>
      <c r="E24" s="10">
        <f>'[1]2015'!DA24</f>
        <v>1.6273891097097454E-2</v>
      </c>
      <c r="F24" s="8">
        <f>'[1]2015'!DB24</f>
        <v>0.13427457816345134</v>
      </c>
      <c r="G24" s="8">
        <f>'[1]2015'!DC24</f>
        <v>-8.4365618106479523E-2</v>
      </c>
      <c r="H24" s="8">
        <f>'[1]2015'!DD24</f>
        <v>0.10932009813496543</v>
      </c>
      <c r="I24" s="8">
        <f>'[1]2015'!DE24</f>
        <v>0.10932009813496543</v>
      </c>
      <c r="J24" s="8">
        <f>'[1]2015'!DF24</f>
        <v>4.3807804454420589</v>
      </c>
      <c r="K24" s="8">
        <f>'[1]2015'!DG24</f>
        <v>2.5792260602777808E-2</v>
      </c>
      <c r="L24" s="8">
        <f>'[1]2015'!DH24</f>
        <v>2.2230405951553022E-2</v>
      </c>
      <c r="M24" s="8">
        <f>'[1]2015'!DI24</f>
        <v>1.7247588564113972E-2</v>
      </c>
      <c r="N24" s="8">
        <f>'[1]2015'!DJ24</f>
        <v>4.8810725067070959E-2</v>
      </c>
      <c r="O24" s="8">
        <f>'[1]2015'!DK24</f>
        <v>-4.349913163964915E-3</v>
      </c>
      <c r="P24" s="8">
        <f>'[1]2015'!DL24</f>
        <v>2.6580319115517937E-2</v>
      </c>
      <c r="Q24" s="8">
        <f>'[1]2015'!DM24</f>
        <v>2.6580319115517937E-2</v>
      </c>
      <c r="R24" s="8">
        <f>'[1]2015'!DN24</f>
        <v>1.1956740319292742</v>
      </c>
      <c r="S24" s="8">
        <f>'[1]2015'!DO24</f>
        <v>3.7801418661396989E-2</v>
      </c>
      <c r="T24" s="8">
        <f>'[1]2015'!DP24</f>
        <v>3.2861032183655069E-2</v>
      </c>
      <c r="U24" s="8">
        <f>'[1]2015'!DQ24</f>
        <v>1.7457315911919988E-2</v>
      </c>
      <c r="V24" s="8">
        <f>'[1]2015'!DR24</f>
        <v>5.9764562849078245E-2</v>
      </c>
      <c r="W24" s="8">
        <f>'[1]2015'!DS24</f>
        <v>5.9575015182318919E-3</v>
      </c>
      <c r="X24" s="8">
        <f>'[1]2015'!DT24</f>
        <v>2.6903530665423177E-2</v>
      </c>
      <c r="Y24" s="8">
        <f>'[1]2015'!DU24</f>
        <v>2.6903530665423177E-2</v>
      </c>
      <c r="Z24" s="8">
        <f>'[1]2015'!DV24</f>
        <v>0.81870619629546737</v>
      </c>
      <c r="AA24" s="8">
        <f>'[1]2015'!DW24</f>
        <v>3.0502215068712746E-2</v>
      </c>
      <c r="AB24" s="8">
        <f>'[1]2015'!DX24</f>
        <v>2.8468967449042357E-2</v>
      </c>
      <c r="AC24" s="8">
        <f>'[1]2015'!DY24</f>
        <v>1.5961709258687343E-2</v>
      </c>
      <c r="AD24" s="8">
        <f>'[1]2015'!DZ24</f>
        <v>5.3067613465435315E-2</v>
      </c>
      <c r="AE24" s="8">
        <f>'[1]2015'!EA24</f>
        <v>3.8703214326493984E-3</v>
      </c>
      <c r="AF24" s="8">
        <f>'[1]2015'!EB24</f>
        <v>2.4598646016392958E-2</v>
      </c>
      <c r="AG24" s="8">
        <f>'[1]2015'!EC24</f>
        <v>2.4598646016392958E-2</v>
      </c>
      <c r="AH24" s="8">
        <f>'[1]2015'!ED24</f>
        <v>0.86405121859171652</v>
      </c>
    </row>
    <row r="25" spans="1:34">
      <c r="A25" s="1">
        <f>'[1]2015 tab'!A26</f>
        <v>0</v>
      </c>
      <c r="B25" s="1" t="str">
        <f>'[1]2015 tab'!B25</f>
        <v>Textiles sanitaires fraction hygiénique</v>
      </c>
      <c r="C25" s="8">
        <f>'[1]2015'!CY25</f>
        <v>4.7842096221867435E-2</v>
      </c>
      <c r="D25" s="9">
        <f>'[1]2015'!CZ25</f>
        <v>4.3788251658958666E-2</v>
      </c>
      <c r="E25" s="10">
        <f>'[1]2015'!DA25</f>
        <v>2.5674187722465085E-2</v>
      </c>
      <c r="F25" s="8">
        <f>'[1]2015'!DB25</f>
        <v>0.21625497793906756</v>
      </c>
      <c r="G25" s="8">
        <f>'[1]2015'!DC25</f>
        <v>-0.12867847462115023</v>
      </c>
      <c r="H25" s="8">
        <f>'[1]2015'!DD25</f>
        <v>0.1724667262801089</v>
      </c>
      <c r="I25" s="8">
        <f>'[1]2015'!DE25</f>
        <v>0.1724667262801089</v>
      </c>
      <c r="J25" s="8">
        <f>'[1]2015'!DF25</f>
        <v>3.9386529433363164</v>
      </c>
      <c r="K25" s="8">
        <f>'[1]2015'!DG25</f>
        <v>7.6297289774151109E-2</v>
      </c>
      <c r="L25" s="8">
        <f>'[1]2015'!DH25</f>
        <v>6.9250537877507387E-2</v>
      </c>
      <c r="M25" s="8">
        <f>'[1]2015'!DI25</f>
        <v>5.154608192724941E-2</v>
      </c>
      <c r="N25" s="8">
        <f>'[1]2015'!DJ25</f>
        <v>0.14868838518513797</v>
      </c>
      <c r="O25" s="8">
        <f>'[1]2015'!DK25</f>
        <v>-1.0187309430123193E-2</v>
      </c>
      <c r="P25" s="8">
        <f>'[1]2015'!DL25</f>
        <v>7.943784730763058E-2</v>
      </c>
      <c r="Q25" s="8">
        <f>'[1]2015'!DM25</f>
        <v>7.943784730763058E-2</v>
      </c>
      <c r="R25" s="8">
        <f>'[1]2015'!DN25</f>
        <v>1.1471080188307394</v>
      </c>
      <c r="S25" s="8">
        <f>'[1]2015'!DO25</f>
        <v>6.9047908690797105E-2</v>
      </c>
      <c r="T25" s="8">
        <f>'[1]2015'!DP25</f>
        <v>6.3736292429681374E-2</v>
      </c>
      <c r="U25" s="8">
        <f>'[1]2015'!DQ25</f>
        <v>5.9430729362226022E-2</v>
      </c>
      <c r="V25" s="8">
        <f>'[1]2015'!DR25</f>
        <v>0.15532519750147278</v>
      </c>
      <c r="W25" s="8">
        <f>'[1]2015'!DS25</f>
        <v>-2.7852612642110031E-2</v>
      </c>
      <c r="X25" s="8">
        <f>'[1]2015'!DT25</f>
        <v>9.1588905071791404E-2</v>
      </c>
      <c r="Y25" s="8">
        <f>'[1]2015'!DU25</f>
        <v>9.1588905071791404E-2</v>
      </c>
      <c r="Z25" s="8">
        <f>'[1]2015'!DV25</f>
        <v>1.4369976912736038</v>
      </c>
      <c r="AA25" s="8">
        <f>'[1]2015'!DW25</f>
        <v>3.876570632115741E-2</v>
      </c>
      <c r="AB25" s="8">
        <f>'[1]2015'!DX25</f>
        <v>3.7428485563204258E-2</v>
      </c>
      <c r="AC25" s="8">
        <f>'[1]2015'!DY25</f>
        <v>2.5735440663209444E-2</v>
      </c>
      <c r="AD25" s="8">
        <f>'[1]2015'!DZ25</f>
        <v>7.7089463262420638E-2</v>
      </c>
      <c r="AE25" s="8">
        <f>'[1]2015'!EA25</f>
        <v>-2.2324921360121139E-3</v>
      </c>
      <c r="AF25" s="8">
        <f>'[1]2015'!EB25</f>
        <v>3.9660977699216372E-2</v>
      </c>
      <c r="AG25" s="8">
        <f>'[1]2015'!EC25</f>
        <v>3.9660977699216379E-2</v>
      </c>
      <c r="AH25" s="8">
        <f>'[1]2015'!ED25</f>
        <v>1.0596468732949984</v>
      </c>
    </row>
    <row r="26" spans="1:34">
      <c r="A26" s="1" t="str">
        <f>'[1]2015 tab'!A27</f>
        <v>Plastiques</v>
      </c>
      <c r="B26" s="1" t="str">
        <f>'[1]2015 tab'!B26</f>
        <v>Textiles sanitaires fraction papiers souillés</v>
      </c>
      <c r="C26" s="8">
        <f>'[1]2015'!CY26</f>
        <v>6.6858128642137346E-2</v>
      </c>
      <c r="D26" s="9">
        <f>'[1]2015'!CZ26</f>
        <v>5.9614513253098605E-2</v>
      </c>
      <c r="E26" s="10">
        <f>'[1]2015'!DA26</f>
        <v>2.5065901883428866E-2</v>
      </c>
      <c r="F26" s="8">
        <f>'[1]2015'!DB26</f>
        <v>0.22799507063722604</v>
      </c>
      <c r="G26" s="8">
        <f>'[1]2015'!DC26</f>
        <v>-0.10876604413102883</v>
      </c>
      <c r="H26" s="8">
        <f>'[1]2015'!DD26</f>
        <v>0.16838055738412744</v>
      </c>
      <c r="I26" s="8">
        <f>'[1]2015'!DE26</f>
        <v>0.16838055738412744</v>
      </c>
      <c r="J26" s="8">
        <f>'[1]2015'!DF26</f>
        <v>2.8244893432116625</v>
      </c>
      <c r="K26" s="8">
        <f>'[1]2015'!DG26</f>
        <v>7.7115465500783784E-2</v>
      </c>
      <c r="L26" s="8">
        <f>'[1]2015'!DH26</f>
        <v>6.7057894561771705E-2</v>
      </c>
      <c r="M26" s="8">
        <f>'[1]2015'!DI26</f>
        <v>4.2039605649539978E-2</v>
      </c>
      <c r="N26" s="8">
        <f>'[1]2015'!DJ26</f>
        <v>0.1318452779981012</v>
      </c>
      <c r="O26" s="8">
        <f>'[1]2015'!DK26</f>
        <v>2.270511125442215E-3</v>
      </c>
      <c r="P26" s="8">
        <f>'[1]2015'!DL26</f>
        <v>6.478738343632949E-2</v>
      </c>
      <c r="Q26" s="8">
        <f>'[1]2015'!DM26</f>
        <v>6.478738343632949E-2</v>
      </c>
      <c r="R26" s="8">
        <f>'[1]2015'!DN26</f>
        <v>0.96614103171177423</v>
      </c>
      <c r="S26" s="8">
        <f>'[1]2015'!DO26</f>
        <v>3.8457453363637352E-2</v>
      </c>
      <c r="T26" s="8">
        <f>'[1]2015'!DP26</f>
        <v>3.4238097085688771E-2</v>
      </c>
      <c r="U26" s="8">
        <f>'[1]2015'!DQ26</f>
        <v>1.7813598875163802E-2</v>
      </c>
      <c r="V26" s="8">
        <f>'[1]2015'!DR26</f>
        <v>6.1690696673021808E-2</v>
      </c>
      <c r="W26" s="8">
        <f>'[1]2015'!DS26</f>
        <v>6.7854974983557297E-3</v>
      </c>
      <c r="X26" s="8">
        <f>'[1]2015'!DT26</f>
        <v>2.7452599587333041E-2</v>
      </c>
      <c r="Y26" s="8">
        <f>'[1]2015'!DU26</f>
        <v>2.7452599587333038E-2</v>
      </c>
      <c r="Z26" s="8">
        <f>'[1]2015'!DV26</f>
        <v>0.80181440921282943</v>
      </c>
      <c r="AA26" s="8">
        <f>'[1]2015'!DW26</f>
        <v>4.7646668230658204E-2</v>
      </c>
      <c r="AB26" s="8">
        <f>'[1]2015'!DX26</f>
        <v>4.5097143952255891E-2</v>
      </c>
      <c r="AC26" s="8">
        <f>'[1]2015'!DY26</f>
        <v>1.4988442561451888E-2</v>
      </c>
      <c r="AD26" s="8">
        <f>'[1]2015'!DZ26</f>
        <v>6.8195885254383443E-2</v>
      </c>
      <c r="AE26" s="8">
        <f>'[1]2015'!EA26</f>
        <v>2.199840265012834E-2</v>
      </c>
      <c r="AF26" s="8">
        <f>'[1]2015'!EB26</f>
        <v>2.3098741302127551E-2</v>
      </c>
      <c r="AG26" s="8">
        <f>'[1]2015'!EC26</f>
        <v>2.3098741302127551E-2</v>
      </c>
      <c r="AH26" s="8">
        <f>'[1]2015'!ED26</f>
        <v>0.51219964897515613</v>
      </c>
    </row>
    <row r="27" spans="1:34">
      <c r="A27" s="1">
        <f>'[1]2015 tab'!A28</f>
        <v>0</v>
      </c>
      <c r="B27" s="1" t="str">
        <f>'[1]2015 tab'!B27</f>
        <v>Films polyoléfines (PE et PP)</v>
      </c>
      <c r="C27" s="8">
        <f>'[1]2015'!CY27</f>
        <v>8.0997644046751832E-2</v>
      </c>
      <c r="D27" s="9">
        <f>'[1]2015'!CZ27</f>
        <v>8.2529552980361603E-2</v>
      </c>
      <c r="E27" s="10">
        <f>'[1]2015'!DA27</f>
        <v>2.724501396616226E-2</v>
      </c>
      <c r="F27" s="8">
        <f>'[1]2015'!DB27</f>
        <v>0.26554832720581911</v>
      </c>
      <c r="G27" s="8">
        <f>'[1]2015'!DC27</f>
        <v>-0.10048922124509588</v>
      </c>
      <c r="H27" s="8">
        <f>'[1]2015'!DD27</f>
        <v>0.18301877422545748</v>
      </c>
      <c r="I27" s="8">
        <f>'[1]2015'!DE27</f>
        <v>0.18301877422545748</v>
      </c>
      <c r="J27" s="8">
        <f>'[1]2015'!DF27</f>
        <v>2.2176149950673776</v>
      </c>
      <c r="K27" s="8">
        <f>'[1]2015'!DG27</f>
        <v>9.0327132018376763E-2</v>
      </c>
      <c r="L27" s="8">
        <f>'[1]2015'!DH27</f>
        <v>8.7764599613168487E-2</v>
      </c>
      <c r="M27" s="8">
        <f>'[1]2015'!DI27</f>
        <v>1.8524912515319042E-2</v>
      </c>
      <c r="N27" s="8">
        <f>'[1]2015'!DJ27</f>
        <v>0.11631340714147048</v>
      </c>
      <c r="O27" s="8">
        <f>'[1]2015'!DK27</f>
        <v>5.9215792084866499E-2</v>
      </c>
      <c r="P27" s="8">
        <f>'[1]2015'!DL27</f>
        <v>2.8548807528301988E-2</v>
      </c>
      <c r="Q27" s="8">
        <f>'[1]2015'!DM27</f>
        <v>2.8548807528301991E-2</v>
      </c>
      <c r="R27" s="8">
        <f>'[1]2015'!DN27</f>
        <v>0.32528841530792368</v>
      </c>
      <c r="S27" s="8">
        <f>'[1]2015'!DO27</f>
        <v>6.3284431719399376E-2</v>
      </c>
      <c r="T27" s="8">
        <f>'[1]2015'!DP27</f>
        <v>6.2890999066517198E-2</v>
      </c>
      <c r="U27" s="8">
        <f>'[1]2015'!DQ27</f>
        <v>1.1416989936815279E-2</v>
      </c>
      <c r="V27" s="8">
        <f>'[1]2015'!DR27</f>
        <v>8.0485762226082197E-2</v>
      </c>
      <c r="W27" s="8">
        <f>'[1]2015'!DS27</f>
        <v>4.5296235906952198E-2</v>
      </c>
      <c r="X27" s="8">
        <f>'[1]2015'!DT27</f>
        <v>1.7594763159564999E-2</v>
      </c>
      <c r="Y27" s="8">
        <f>'[1]2015'!DU27</f>
        <v>1.7594763159564999E-2</v>
      </c>
      <c r="Z27" s="8">
        <f>'[1]2015'!DV27</f>
        <v>0.2797659986440309</v>
      </c>
      <c r="AA27" s="8">
        <f>'[1]2015'!DW27</f>
        <v>8.8336295825243216E-2</v>
      </c>
      <c r="AB27" s="8">
        <f>'[1]2015'!DX27</f>
        <v>9.4323877020250302E-2</v>
      </c>
      <c r="AC27" s="8">
        <f>'[1]2015'!DY27</f>
        <v>1.586651315793643E-2</v>
      </c>
      <c r="AD27" s="8">
        <f>'[1]2015'!DZ27</f>
        <v>0.11877581599251902</v>
      </c>
      <c r="AE27" s="8">
        <f>'[1]2015'!EA27</f>
        <v>6.9871938047981585E-2</v>
      </c>
      <c r="AF27" s="8">
        <f>'[1]2015'!EB27</f>
        <v>2.4451938972268709E-2</v>
      </c>
      <c r="AG27" s="8">
        <f>'[1]2015'!EC27</f>
        <v>2.4451938972268716E-2</v>
      </c>
      <c r="AH27" s="8">
        <f>'[1]2015'!ED27</f>
        <v>0.25923382016007623</v>
      </c>
    </row>
    <row r="28" spans="1:34">
      <c r="A28" s="1">
        <f>'[1]2015 tab'!A29</f>
        <v>0</v>
      </c>
      <c r="B28" s="1" t="str">
        <f>'[1]2015 tab'!B28</f>
        <v xml:space="preserve">Bouteilles et flacons en PET </v>
      </c>
      <c r="C28" s="8">
        <f>'[1]2015'!CY28</f>
        <v>2.8446727118316129E-2</v>
      </c>
      <c r="D28" s="9">
        <f>'[1]2015'!CZ28</f>
        <v>2.599672781018798E-2</v>
      </c>
      <c r="E28" s="10">
        <f>'[1]2015'!DA28</f>
        <v>9.185779931701157E-3</v>
      </c>
      <c r="F28" s="8">
        <f>'[1]2015'!DB28</f>
        <v>8.7702336972023273E-2</v>
      </c>
      <c r="G28" s="8">
        <f>'[1]2015'!DC28</f>
        <v>-3.570888135164732E-2</v>
      </c>
      <c r="H28" s="8">
        <f>'[1]2015'!DD28</f>
        <v>6.1705609161835297E-2</v>
      </c>
      <c r="I28" s="8">
        <f>'[1]2015'!DE28</f>
        <v>6.1705609161835297E-2</v>
      </c>
      <c r="J28" s="8">
        <f>'[1]2015'!DF28</f>
        <v>2.3735913847454753</v>
      </c>
      <c r="K28" s="8">
        <f>'[1]2015'!DG28</f>
        <v>2.210747102159576E-2</v>
      </c>
      <c r="L28" s="8">
        <f>'[1]2015'!DH28</f>
        <v>1.9595205789018383E-2</v>
      </c>
      <c r="M28" s="8">
        <f>'[1]2015'!DI28</f>
        <v>8.9265749265097262E-3</v>
      </c>
      <c r="N28" s="8">
        <f>'[1]2015'!DJ28</f>
        <v>3.3351981657900459E-2</v>
      </c>
      <c r="O28" s="8">
        <f>'[1]2015'!DK28</f>
        <v>5.8384299201363031E-3</v>
      </c>
      <c r="P28" s="8">
        <f>'[1]2015'!DL28</f>
        <v>1.375677586888208E-2</v>
      </c>
      <c r="Q28" s="8">
        <f>'[1]2015'!DM28</f>
        <v>1.3756775868882078E-2</v>
      </c>
      <c r="R28" s="8">
        <f>'[1]2015'!DN28</f>
        <v>0.70204804261824594</v>
      </c>
      <c r="S28" s="8">
        <f>'[1]2015'!DO28</f>
        <v>2.2086727949758835E-2</v>
      </c>
      <c r="T28" s="8">
        <f>'[1]2015'!DP28</f>
        <v>1.9721065963704102E-2</v>
      </c>
      <c r="U28" s="8">
        <f>'[1]2015'!DQ28</f>
        <v>5.6473363530874232E-3</v>
      </c>
      <c r="V28" s="8">
        <f>'[1]2015'!DR28</f>
        <v>2.8424195787316066E-2</v>
      </c>
      <c r="W28" s="8">
        <f>'[1]2015'!DS28</f>
        <v>1.1017936140092137E-2</v>
      </c>
      <c r="X28" s="8">
        <f>'[1]2015'!DT28</f>
        <v>8.7031298236119655E-3</v>
      </c>
      <c r="Y28" s="8">
        <f>'[1]2015'!DU28</f>
        <v>8.7031298236119638E-3</v>
      </c>
      <c r="Z28" s="8">
        <f>'[1]2015'!DV28</f>
        <v>0.44131132868931905</v>
      </c>
      <c r="AA28" s="8">
        <f>'[1]2015'!DW28</f>
        <v>2.6667616802881659E-2</v>
      </c>
      <c r="AB28" s="8">
        <f>'[1]2015'!DX28</f>
        <v>2.565005184348829E-2</v>
      </c>
      <c r="AC28" s="8">
        <f>'[1]2015'!DY28</f>
        <v>1.472660308174125E-2</v>
      </c>
      <c r="AD28" s="8">
        <f>'[1]2015'!DZ28</f>
        <v>4.8345271406801255E-2</v>
      </c>
      <c r="AE28" s="8">
        <f>'[1]2015'!EA28</f>
        <v>2.9548322801753284E-3</v>
      </c>
      <c r="AF28" s="8">
        <f>'[1]2015'!EB28</f>
        <v>2.2695219563312961E-2</v>
      </c>
      <c r="AG28" s="8">
        <f>'[1]2015'!EC28</f>
        <v>2.2695219563312961E-2</v>
      </c>
      <c r="AH28" s="8">
        <f>'[1]2015'!ED28</f>
        <v>0.88480209325871351</v>
      </c>
    </row>
    <row r="29" spans="1:34">
      <c r="A29" s="1">
        <f>'[1]2015 tab'!A30</f>
        <v>0</v>
      </c>
      <c r="B29" s="1" t="str">
        <f>'[1]2015 tab'!B29</f>
        <v>Bouteilles et flacons en polyoléfine (PEHD)</v>
      </c>
      <c r="C29" s="8">
        <f>'[1]2015'!CY29</f>
        <v>1.1616571245982428E-2</v>
      </c>
      <c r="D29" s="9">
        <f>'[1]2015'!CZ29</f>
        <v>1.0763098653262033E-2</v>
      </c>
      <c r="E29" s="10">
        <f>'[1]2015'!DA29</f>
        <v>6.4924135270567705E-3</v>
      </c>
      <c r="F29" s="8">
        <f>'[1]2015'!DB29</f>
        <v>5.4375980150128608E-2</v>
      </c>
      <c r="G29" s="8">
        <f>'[1]2015'!DC29</f>
        <v>-3.2849782843604541E-2</v>
      </c>
      <c r="H29" s="8">
        <f>'[1]2015'!DD29</f>
        <v>4.3612881496866575E-2</v>
      </c>
      <c r="I29" s="8">
        <f>'[1]2015'!DE29</f>
        <v>4.3612881496866575E-2</v>
      </c>
      <c r="J29" s="8">
        <f>'[1]2015'!DF29</f>
        <v>4.0520748626278333</v>
      </c>
      <c r="K29" s="8">
        <f>'[1]2015'!DG29</f>
        <v>6.0367596920292603E-3</v>
      </c>
      <c r="L29" s="8">
        <f>'[1]2015'!DH29</f>
        <v>5.4764814423780041E-3</v>
      </c>
      <c r="M29" s="8">
        <f>'[1]2015'!DI29</f>
        <v>4.069921158564473E-3</v>
      </c>
      <c r="N29" s="8">
        <f>'[1]2015'!DJ29</f>
        <v>1.1748651187586643E-2</v>
      </c>
      <c r="O29" s="8">
        <f>'[1]2015'!DK29</f>
        <v>-7.9568830283063569E-4</v>
      </c>
      <c r="P29" s="8">
        <f>'[1]2015'!DL29</f>
        <v>6.2721697452086398E-3</v>
      </c>
      <c r="Q29" s="8">
        <f>'[1]2015'!DM29</f>
        <v>6.2721697452086389E-3</v>
      </c>
      <c r="R29" s="8">
        <f>'[1]2015'!DN29</f>
        <v>1.1452918833383521</v>
      </c>
      <c r="S29" s="8">
        <f>'[1]2015'!DO29</f>
        <v>9.6165382285258363E-3</v>
      </c>
      <c r="T29" s="8">
        <f>'[1]2015'!DP29</f>
        <v>8.5191337830516772E-3</v>
      </c>
      <c r="U29" s="8">
        <f>'[1]2015'!DQ29</f>
        <v>5.2266235131762599E-3</v>
      </c>
      <c r="V29" s="8">
        <f>'[1]2015'!DR29</f>
        <v>1.657390157626934E-2</v>
      </c>
      <c r="W29" s="8">
        <f>'[1]2015'!DS29</f>
        <v>4.643659898340164E-4</v>
      </c>
      <c r="X29" s="8">
        <f>'[1]2015'!DT29</f>
        <v>8.0547677932176608E-3</v>
      </c>
      <c r="Y29" s="8">
        <f>'[1]2015'!DU29</f>
        <v>8.0547677932176626E-3</v>
      </c>
      <c r="Z29" s="8">
        <f>'[1]2015'!DV29</f>
        <v>0.94549140773468732</v>
      </c>
      <c r="AA29" s="8">
        <f>'[1]2015'!DW29</f>
        <v>1.2709964921422724E-2</v>
      </c>
      <c r="AB29" s="8">
        <f>'[1]2015'!DX29</f>
        <v>1.2264285589840489E-2</v>
      </c>
      <c r="AC29" s="8">
        <f>'[1]2015'!DY29</f>
        <v>7.9008971613911509E-3</v>
      </c>
      <c r="AD29" s="8">
        <f>'[1]2015'!DZ29</f>
        <v>2.4440385864264849E-2</v>
      </c>
      <c r="AE29" s="8">
        <f>'[1]2015'!EA29</f>
        <v>8.818531541612655E-5</v>
      </c>
      <c r="AF29" s="8">
        <f>'[1]2015'!EB29</f>
        <v>1.2176100274424362E-2</v>
      </c>
      <c r="AG29" s="8">
        <f>'[1]2015'!EC29</f>
        <v>1.217610027442436E-2</v>
      </c>
      <c r="AH29" s="8">
        <f>'[1]2015'!ED29</f>
        <v>0.99280958399328378</v>
      </c>
    </row>
    <row r="30" spans="1:34">
      <c r="A30" s="1">
        <f>'[1]2015 tab'!A31</f>
        <v>0</v>
      </c>
      <c r="B30" s="1" t="str">
        <f>'[1]2015 tab'!B30</f>
        <v>Autres emballages plastiques</v>
      </c>
      <c r="C30" s="8">
        <f>'[1]2015'!CY30</f>
        <v>3.4166252978440816E-2</v>
      </c>
      <c r="D30" s="9">
        <f>'[1]2015'!CZ30</f>
        <v>3.4749574729988492E-2</v>
      </c>
      <c r="E30" s="10">
        <f>'[1]2015'!DA30</f>
        <v>9.6259954312700961E-3</v>
      </c>
      <c r="F30" s="8">
        <f>'[1]2015'!DB30</f>
        <v>9.9412337858645686E-2</v>
      </c>
      <c r="G30" s="8">
        <f>'[1]2015'!DC30</f>
        <v>-2.9913188398668702E-2</v>
      </c>
      <c r="H30" s="8">
        <f>'[1]2015'!DD30</f>
        <v>6.4662763128657194E-2</v>
      </c>
      <c r="I30" s="8">
        <f>'[1]2015'!DE30</f>
        <v>6.4662763128657194E-2</v>
      </c>
      <c r="J30" s="8">
        <f>'[1]2015'!DF30</f>
        <v>1.860821711664113</v>
      </c>
      <c r="K30" s="8">
        <f>'[1]2015'!DG30</f>
        <v>3.9295428535722564E-2</v>
      </c>
      <c r="L30" s="8">
        <f>'[1]2015'!DH30</f>
        <v>3.8730137941326126E-2</v>
      </c>
      <c r="M30" s="8">
        <f>'[1]2015'!DI30</f>
        <v>1.6768059404189267E-2</v>
      </c>
      <c r="N30" s="8">
        <f>'[1]2015'!DJ30</f>
        <v>6.457145298977611E-2</v>
      </c>
      <c r="O30" s="8">
        <f>'[1]2015'!DK30</f>
        <v>1.2888822892876139E-2</v>
      </c>
      <c r="P30" s="8">
        <f>'[1]2015'!DL30</f>
        <v>2.5841315048449987E-2</v>
      </c>
      <c r="Q30" s="8">
        <f>'[1]2015'!DM30</f>
        <v>2.5841315048449984E-2</v>
      </c>
      <c r="R30" s="8">
        <f>'[1]2015'!DN30</f>
        <v>0.66721464012335951</v>
      </c>
      <c r="S30" s="8">
        <f>'[1]2015'!DO30</f>
        <v>3.3298819832153742E-2</v>
      </c>
      <c r="T30" s="8">
        <f>'[1]2015'!DP30</f>
        <v>3.3721163581056757E-2</v>
      </c>
      <c r="U30" s="8">
        <f>'[1]2015'!DQ30</f>
        <v>8.7126923705224107E-3</v>
      </c>
      <c r="V30" s="8">
        <f>'[1]2015'!DR30</f>
        <v>4.7148324294159084E-2</v>
      </c>
      <c r="W30" s="8">
        <f>'[1]2015'!DS30</f>
        <v>2.0294002867954429E-2</v>
      </c>
      <c r="X30" s="8">
        <f>'[1]2015'!DT30</f>
        <v>1.3427160713102329E-2</v>
      </c>
      <c r="Y30" s="8">
        <f>'[1]2015'!DU30</f>
        <v>1.3427160713102328E-2</v>
      </c>
      <c r="Z30" s="8">
        <f>'[1]2015'!DV30</f>
        <v>0.39818201055924374</v>
      </c>
      <c r="AA30" s="8">
        <f>'[1]2015'!DW30</f>
        <v>3.9595165659803332E-2</v>
      </c>
      <c r="AB30" s="8">
        <f>'[1]2015'!DX30</f>
        <v>4.2030242775223957E-2</v>
      </c>
      <c r="AC30" s="8">
        <f>'[1]2015'!DY30</f>
        <v>1.6318605711632524E-2</v>
      </c>
      <c r="AD30" s="8">
        <f>'[1]2015'!DZ30</f>
        <v>6.717890316465322E-2</v>
      </c>
      <c r="AE30" s="8">
        <f>'[1]2015'!EA30</f>
        <v>1.6881582385794694E-2</v>
      </c>
      <c r="AF30" s="8">
        <f>'[1]2015'!EB30</f>
        <v>2.5148660389429263E-2</v>
      </c>
      <c r="AG30" s="8">
        <f>'[1]2015'!EC30</f>
        <v>2.5148660389429263E-2</v>
      </c>
      <c r="AH30" s="8">
        <f>'[1]2015'!ED30</f>
        <v>0.59834677910197387</v>
      </c>
    </row>
    <row r="31" spans="1:34">
      <c r="A31" s="1" t="str">
        <f>'[1]2015 tab'!A32</f>
        <v>Combustibles non classés</v>
      </c>
      <c r="B31" s="1" t="str">
        <f>'[1]2015 tab'!B31</f>
        <v>Autres plastiques</v>
      </c>
      <c r="C31" s="8">
        <f>'[1]2015'!CY31</f>
        <v>2.9959843938565715E-2</v>
      </c>
      <c r="D31" s="9">
        <f>'[1]2015'!CZ31</f>
        <v>3.0691667150619106E-2</v>
      </c>
      <c r="E31" s="10">
        <f>'[1]2015'!DA31</f>
        <v>1.3849542396944151E-2</v>
      </c>
      <c r="F31" s="8">
        <f>'[1]2015'!DB31</f>
        <v>0.12372616793011221</v>
      </c>
      <c r="G31" s="8">
        <f>'[1]2015'!DC31</f>
        <v>-6.2342833628873995E-2</v>
      </c>
      <c r="H31" s="8">
        <f>'[1]2015'!DD31</f>
        <v>9.3034500779493101E-2</v>
      </c>
      <c r="I31" s="8">
        <f>'[1]2015'!DE31</f>
        <v>9.3034500779493101E-2</v>
      </c>
      <c r="J31" s="8">
        <f>'[1]2015'!DF31</f>
        <v>3.0312625352975142</v>
      </c>
      <c r="K31" s="8">
        <f>'[1]2015'!DG31</f>
        <v>3.4717354641011361E-2</v>
      </c>
      <c r="L31" s="8">
        <f>'[1]2015'!DH31</f>
        <v>3.3759377314912804E-2</v>
      </c>
      <c r="M31" s="8">
        <f>'[1]2015'!DI31</f>
        <v>1.8595837335585272E-2</v>
      </c>
      <c r="N31" s="8">
        <f>'[1]2015'!DJ31</f>
        <v>6.2417487332016595E-2</v>
      </c>
      <c r="O31" s="8">
        <f>'[1]2015'!DK31</f>
        <v>5.1012672978090132E-3</v>
      </c>
      <c r="P31" s="8">
        <f>'[1]2015'!DL31</f>
        <v>2.8658110017103791E-2</v>
      </c>
      <c r="Q31" s="8">
        <f>'[1]2015'!DM31</f>
        <v>2.8658110017103791E-2</v>
      </c>
      <c r="R31" s="8">
        <f>'[1]2015'!DN31</f>
        <v>0.84889332376531756</v>
      </c>
      <c r="S31" s="8">
        <f>'[1]2015'!DO31</f>
        <v>3.2846092410723997E-2</v>
      </c>
      <c r="T31" s="8">
        <f>'[1]2015'!DP31</f>
        <v>3.2590630319532458E-2</v>
      </c>
      <c r="U31" s="8">
        <f>'[1]2015'!DQ31</f>
        <v>3.122172642035909E-2</v>
      </c>
      <c r="V31" s="8">
        <f>'[1]2015'!DR31</f>
        <v>8.0706542205164461E-2</v>
      </c>
      <c r="W31" s="8">
        <f>'[1]2015'!DS31</f>
        <v>-1.5525281566099551E-2</v>
      </c>
      <c r="X31" s="8">
        <f>'[1]2015'!DT31</f>
        <v>4.8115911885632009E-2</v>
      </c>
      <c r="Y31" s="8">
        <f>'[1]2015'!DU31</f>
        <v>4.8115911885632009E-2</v>
      </c>
      <c r="Z31" s="8">
        <f>'[1]2015'!DV31</f>
        <v>1.4763725467682907</v>
      </c>
      <c r="AA31" s="8">
        <f>'[1]2015'!DW31</f>
        <v>4.7846771732790803E-2</v>
      </c>
      <c r="AB31" s="8">
        <f>'[1]2015'!DX31</f>
        <v>5.1098554633101395E-2</v>
      </c>
      <c r="AC31" s="8">
        <f>'[1]2015'!DY31</f>
        <v>4.8690891087237405E-2</v>
      </c>
      <c r="AD31" s="8">
        <f>'[1]2015'!DZ31</f>
        <v>0.12613625734190231</v>
      </c>
      <c r="AE31" s="8">
        <f>'[1]2015'!EA31</f>
        <v>-2.393914807569951E-2</v>
      </c>
      <c r="AF31" s="8">
        <f>'[1]2015'!EB31</f>
        <v>7.5037702708800905E-2</v>
      </c>
      <c r="AG31" s="8">
        <f>'[1]2015'!EC31</f>
        <v>7.5037702708800919E-2</v>
      </c>
      <c r="AH31" s="8">
        <f>'[1]2015'!ED31</f>
        <v>1.4684897302396858</v>
      </c>
    </row>
    <row r="32" spans="1:34">
      <c r="A32" s="1" t="str">
        <f>'[1]2015 tab'!A33</f>
        <v>Verre</v>
      </c>
      <c r="B32" s="1" t="str">
        <f>'[1]2015 tab'!B32</f>
        <v>Combustibles non classés</v>
      </c>
      <c r="C32" s="8">
        <f>'[1]2015'!CY32</f>
        <v>4.2721130683899343E-2</v>
      </c>
      <c r="D32" s="9">
        <f>'[1]2015'!CZ32</f>
        <v>3.8444146132143142E-2</v>
      </c>
      <c r="E32" s="10">
        <f>'[1]2015'!DA32</f>
        <v>2.7293315723402899E-2</v>
      </c>
      <c r="F32" s="8">
        <f>'[1]2015'!DB32</f>
        <v>0.22178738810843743</v>
      </c>
      <c r="G32" s="8">
        <f>'[1]2015'!DC32</f>
        <v>-0.14489909584415114</v>
      </c>
      <c r="H32" s="8">
        <f>'[1]2015'!DD32</f>
        <v>0.18334324197629429</v>
      </c>
      <c r="I32" s="8">
        <f>'[1]2015'!DE32</f>
        <v>0.18334324197629429</v>
      </c>
      <c r="J32" s="8">
        <f>'[1]2015'!DF32</f>
        <v>4.7690808724452598</v>
      </c>
      <c r="K32" s="8">
        <f>'[1]2015'!DG32</f>
        <v>2.8415197763349106E-2</v>
      </c>
      <c r="L32" s="8">
        <f>'[1]2015'!DH32</f>
        <v>2.4400768971342763E-2</v>
      </c>
      <c r="M32" s="8">
        <f>'[1]2015'!DI32</f>
        <v>1.4940736218149947E-2</v>
      </c>
      <c r="N32" s="8">
        <f>'[1]2015'!DJ32</f>
        <v>4.7425989860800086E-2</v>
      </c>
      <c r="O32" s="8">
        <f>'[1]2015'!DK32</f>
        <v>1.3755480818854436E-3</v>
      </c>
      <c r="P32" s="8">
        <f>'[1]2015'!DL32</f>
        <v>2.3025220889457319E-2</v>
      </c>
      <c r="Q32" s="8">
        <f>'[1]2015'!DM32</f>
        <v>2.3025220889457319E-2</v>
      </c>
      <c r="R32" s="8">
        <f>'[1]2015'!DN32</f>
        <v>0.94362685522325374</v>
      </c>
      <c r="S32" s="8">
        <f>'[1]2015'!DO32</f>
        <v>4.302707141263705E-2</v>
      </c>
      <c r="T32" s="8">
        <f>'[1]2015'!DP32</f>
        <v>3.9034472245241918E-2</v>
      </c>
      <c r="U32" s="8">
        <f>'[1]2015'!DQ32</f>
        <v>1.7099328698626161E-2</v>
      </c>
      <c r="V32" s="8">
        <f>'[1]2015'!DR32</f>
        <v>6.5386307563037011E-2</v>
      </c>
      <c r="W32" s="8">
        <f>'[1]2015'!DS32</f>
        <v>1.2682636927446818E-2</v>
      </c>
      <c r="X32" s="8">
        <f>'[1]2015'!DT32</f>
        <v>2.63518353177951E-2</v>
      </c>
      <c r="Y32" s="8">
        <f>'[1]2015'!DU32</f>
        <v>2.6351835317795096E-2</v>
      </c>
      <c r="Z32" s="8">
        <f>'[1]2015'!DV32</f>
        <v>0.6750913692962055</v>
      </c>
      <c r="AA32" s="8">
        <f>'[1]2015'!DW32</f>
        <v>2.4099223866763893E-2</v>
      </c>
      <c r="AB32" s="8">
        <f>'[1]2015'!DX32</f>
        <v>2.2771840730647676E-2</v>
      </c>
      <c r="AC32" s="8">
        <f>'[1]2015'!DY32</f>
        <v>1.0820508503629837E-2</v>
      </c>
      <c r="AD32" s="8">
        <f>'[1]2015'!DZ32</f>
        <v>3.9447364265402837E-2</v>
      </c>
      <c r="AE32" s="8">
        <f>'[1]2015'!EA32</f>
        <v>6.0963171958925109E-3</v>
      </c>
      <c r="AF32" s="8">
        <f>'[1]2015'!EB32</f>
        <v>1.6675523534755165E-2</v>
      </c>
      <c r="AG32" s="8">
        <f>'[1]2015'!EC32</f>
        <v>1.6675523534755161E-2</v>
      </c>
      <c r="AH32" s="8">
        <f>'[1]2015'!ED32</f>
        <v>0.73228702641997079</v>
      </c>
    </row>
    <row r="33" spans="1:34">
      <c r="A33" s="1">
        <f>'[1]2015 tab'!A34</f>
        <v>0</v>
      </c>
      <c r="B33" s="1" t="str">
        <f>'[1]2015 tab'!B33</f>
        <v>Emballages en verre incolores et de couleur</v>
      </c>
      <c r="C33" s="8">
        <f>'[1]2015'!CY33</f>
        <v>6.8508831962465683E-2</v>
      </c>
      <c r="D33" s="9">
        <f>'[1]2015'!CZ33</f>
        <v>6.0779797410543471E-2</v>
      </c>
      <c r="E33" s="10">
        <f>'[1]2015'!DA33</f>
        <v>4.3409947344696456E-2</v>
      </c>
      <c r="F33" s="8">
        <f>'[1]2015'!DB33</f>
        <v>0.35238674472520876</v>
      </c>
      <c r="G33" s="8">
        <f>'[1]2015'!DC33</f>
        <v>-0.23082714990412184</v>
      </c>
      <c r="H33" s="8">
        <f>'[1]2015'!DD33</f>
        <v>0.2916069473146653</v>
      </c>
      <c r="I33" s="8">
        <f>'[1]2015'!DE33</f>
        <v>0.2916069473146653</v>
      </c>
      <c r="J33" s="8">
        <f>'[1]2015'!DF33</f>
        <v>4.7977610939532394</v>
      </c>
      <c r="K33" s="8">
        <f>'[1]2015'!DG33</f>
        <v>6.5849103919872198E-2</v>
      </c>
      <c r="L33" s="8">
        <f>'[1]2015'!DH33</f>
        <v>5.7142955356563316E-2</v>
      </c>
      <c r="M33" s="8">
        <f>'[1]2015'!DI33</f>
        <v>2.9400445375751587E-2</v>
      </c>
      <c r="N33" s="8">
        <f>'[1]2015'!DJ33</f>
        <v>0.10245208464851521</v>
      </c>
      <c r="O33" s="8">
        <f>'[1]2015'!DK33</f>
        <v>1.1833826064611419E-2</v>
      </c>
      <c r="P33" s="8">
        <f>'[1]2015'!DL33</f>
        <v>4.5309129291951897E-2</v>
      </c>
      <c r="Q33" s="8">
        <f>'[1]2015'!DM33</f>
        <v>4.5309129291951897E-2</v>
      </c>
      <c r="R33" s="8">
        <f>'[1]2015'!DN33</f>
        <v>0.79290839980588768</v>
      </c>
      <c r="S33" s="8">
        <f>'[1]2015'!DO33</f>
        <v>8.4689446234063687E-2</v>
      </c>
      <c r="T33" s="8">
        <f>'[1]2015'!DP33</f>
        <v>7.7172504981615236E-2</v>
      </c>
      <c r="U33" s="8">
        <f>'[1]2015'!DQ33</f>
        <v>5.1376479913062767E-2</v>
      </c>
      <c r="V33" s="8">
        <f>'[1]2015'!DR33</f>
        <v>0.15634897803144984</v>
      </c>
      <c r="W33" s="8">
        <f>'[1]2015'!DS33</f>
        <v>-2.0039680682193695E-3</v>
      </c>
      <c r="X33" s="8">
        <f>'[1]2015'!DT33</f>
        <v>7.9176473049834606E-2</v>
      </c>
      <c r="Y33" s="8">
        <f>'[1]2015'!DU33</f>
        <v>7.9176473049834606E-2</v>
      </c>
      <c r="Z33" s="8">
        <f>'[1]2015'!DV33</f>
        <v>1.0259673839626791</v>
      </c>
      <c r="AA33" s="8">
        <f>'[1]2015'!DW33</f>
        <v>6.6644643566807632E-2</v>
      </c>
      <c r="AB33" s="8">
        <f>'[1]2015'!DX33</f>
        <v>6.2993464861625437E-2</v>
      </c>
      <c r="AC33" s="8">
        <f>'[1]2015'!DY33</f>
        <v>4.0044831433643284E-2</v>
      </c>
      <c r="AD33" s="8">
        <f>'[1]2015'!DZ33</f>
        <v>0.12470669477064616</v>
      </c>
      <c r="AE33" s="8">
        <f>'[1]2015'!EA33</f>
        <v>1.2802349526047085E-3</v>
      </c>
      <c r="AF33" s="8">
        <f>'[1]2015'!EB33</f>
        <v>6.1713229909020728E-2</v>
      </c>
      <c r="AG33" s="8">
        <f>'[1]2015'!EC33</f>
        <v>6.1713229909020728E-2</v>
      </c>
      <c r="AH33" s="8">
        <f>'[1]2015'!ED33</f>
        <v>0.9796767020925593</v>
      </c>
    </row>
    <row r="34" spans="1:34">
      <c r="A34" s="1" t="str">
        <f>'[1]2015 tab'!A35</f>
        <v>Métaux</v>
      </c>
      <c r="B34" s="1" t="str">
        <f>'[1]2015 tab'!B34</f>
        <v>Autres déchets en verre</v>
      </c>
      <c r="C34" s="8">
        <f>'[1]2015'!CY34</f>
        <v>1.7944677358778142E-2</v>
      </c>
      <c r="D34" s="9">
        <f>'[1]2015'!CZ34</f>
        <v>1.5980096488294831E-2</v>
      </c>
      <c r="E34" s="10">
        <f>'[1]2015'!DA34</f>
        <v>1.2864179876087165E-2</v>
      </c>
      <c r="F34" s="8">
        <f>'[1]2015'!DB34</f>
        <v>0.10239541032374999</v>
      </c>
      <c r="G34" s="8">
        <f>'[1]2015'!DC34</f>
        <v>-7.0435217347160323E-2</v>
      </c>
      <c r="H34" s="8">
        <f>'[1]2015'!DD34</f>
        <v>8.6415313835455157E-2</v>
      </c>
      <c r="I34" s="8">
        <f>'[1]2015'!DE34</f>
        <v>8.6415313835455157E-2</v>
      </c>
      <c r="J34" s="8">
        <f>'[1]2015'!DF34</f>
        <v>5.4076841087131742</v>
      </c>
      <c r="K34" s="8">
        <f>'[1]2015'!DG34</f>
        <v>1.5037820039456829E-2</v>
      </c>
      <c r="L34" s="8">
        <f>'[1]2015'!DH34</f>
        <v>1.2653319361820523E-2</v>
      </c>
      <c r="M34" s="8">
        <f>'[1]2015'!DI34</f>
        <v>9.0570655239313423E-3</v>
      </c>
      <c r="N34" s="8">
        <f>'[1]2015'!DJ34</f>
        <v>2.6611194747203002E-2</v>
      </c>
      <c r="O34" s="8">
        <f>'[1]2015'!DK34</f>
        <v>-1.3045560235619563E-3</v>
      </c>
      <c r="P34" s="8">
        <f>'[1]2015'!DL34</f>
        <v>1.3957875385382479E-2</v>
      </c>
      <c r="Q34" s="8">
        <f>'[1]2015'!DM34</f>
        <v>1.3957875385382479E-2</v>
      </c>
      <c r="R34" s="8">
        <f>'[1]2015'!DN34</f>
        <v>1.1030999049544468</v>
      </c>
      <c r="S34" s="8">
        <f>'[1]2015'!DO34</f>
        <v>1.7154712968611929E-2</v>
      </c>
      <c r="T34" s="8">
        <f>'[1]2015'!DP34</f>
        <v>1.3568111259752392E-2</v>
      </c>
      <c r="U34" s="8">
        <f>'[1]2015'!DQ34</f>
        <v>1.3144207070790531E-2</v>
      </c>
      <c r="V34" s="8">
        <f>'[1]2015'!DR34</f>
        <v>3.3824694791028641E-2</v>
      </c>
      <c r="W34" s="8">
        <f>'[1]2015'!DS34</f>
        <v>-6.6884722715238546E-3</v>
      </c>
      <c r="X34" s="8">
        <f>'[1]2015'!DT34</f>
        <v>2.0256583531276247E-2</v>
      </c>
      <c r="Y34" s="8">
        <f>'[1]2015'!DU34</f>
        <v>2.0256583531276247E-2</v>
      </c>
      <c r="Z34" s="8">
        <f>'[1]2015'!DV34</f>
        <v>1.4929552937382027</v>
      </c>
      <c r="AA34" s="8">
        <f>'[1]2015'!DW34</f>
        <v>1.5017758643934852E-2</v>
      </c>
      <c r="AB34" s="8">
        <f>'[1]2015'!DX34</f>
        <v>1.4042820227141544E-2</v>
      </c>
      <c r="AC34" s="8">
        <f>'[1]2015'!DY34</f>
        <v>1.0441243506062375E-2</v>
      </c>
      <c r="AD34" s="8">
        <f>'[1]2015'!DZ34</f>
        <v>3.0133857146436495E-2</v>
      </c>
      <c r="AE34" s="8">
        <f>'[1]2015'!EA34</f>
        <v>-2.0482166921534043E-3</v>
      </c>
      <c r="AF34" s="8">
        <f>'[1]2015'!EB34</f>
        <v>1.6091036919294949E-2</v>
      </c>
      <c r="AG34" s="8">
        <f>'[1]2015'!EC34</f>
        <v>1.6091036919294949E-2</v>
      </c>
      <c r="AH34" s="8">
        <f>'[1]2015'!ED34</f>
        <v>1.1458550817445254</v>
      </c>
    </row>
    <row r="35" spans="1:34">
      <c r="A35" s="1">
        <f>'[1]2015 tab'!A36</f>
        <v>0</v>
      </c>
      <c r="B35" s="1" t="str">
        <f>'[1]2015 tab'!B35</f>
        <v>Emballages métaux ferreux hors aérosols</v>
      </c>
      <c r="C35" s="8">
        <f>'[1]2015'!CY35</f>
        <v>2.9089268210067278E-2</v>
      </c>
      <c r="D35" s="9">
        <f>'[1]2015'!CZ35</f>
        <v>2.6098840752948126E-2</v>
      </c>
      <c r="E35" s="10">
        <f>'[1]2015'!DA35</f>
        <v>1.0987977859775441E-2</v>
      </c>
      <c r="F35" s="8">
        <f>'[1]2015'!DB35</f>
        <v>9.9910740486609306E-2</v>
      </c>
      <c r="G35" s="8">
        <f>'[1]2015'!DC35</f>
        <v>-4.7713058980713062E-2</v>
      </c>
      <c r="H35" s="8">
        <f>'[1]2015'!DD35</f>
        <v>7.3811899733661188E-2</v>
      </c>
      <c r="I35" s="8">
        <f>'[1]2015'!DE35</f>
        <v>7.3811899733661188E-2</v>
      </c>
      <c r="J35" s="8">
        <f>'[1]2015'!DF35</f>
        <v>2.8281677501451243</v>
      </c>
      <c r="K35" s="8">
        <f>'[1]2015'!DG35</f>
        <v>1.7483428206622985E-2</v>
      </c>
      <c r="L35" s="8">
        <f>'[1]2015'!DH35</f>
        <v>1.5610409441898027E-2</v>
      </c>
      <c r="M35" s="8">
        <f>'[1]2015'!DI35</f>
        <v>1.1388351358564927E-2</v>
      </c>
      <c r="N35" s="8">
        <f>'[1]2015'!DJ35</f>
        <v>3.3161037588265128E-2</v>
      </c>
      <c r="O35" s="8">
        <f>'[1]2015'!DK35</f>
        <v>-1.9402187044690739E-3</v>
      </c>
      <c r="P35" s="8">
        <f>'[1]2015'!DL35</f>
        <v>1.7550628146367101E-2</v>
      </c>
      <c r="Q35" s="8">
        <f>'[1]2015'!DM35</f>
        <v>1.7550628146367101E-2</v>
      </c>
      <c r="R35" s="8">
        <f>'[1]2015'!DN35</f>
        <v>1.1242900586106066</v>
      </c>
      <c r="S35" s="8">
        <f>'[1]2015'!DO35</f>
        <v>3.2423764360447693E-2</v>
      </c>
      <c r="T35" s="8">
        <f>'[1]2015'!DP35</f>
        <v>2.9306584085367401E-2</v>
      </c>
      <c r="U35" s="8">
        <f>'[1]2015'!DQ35</f>
        <v>9.1412475409372845E-3</v>
      </c>
      <c r="V35" s="8">
        <f>'[1]2015'!DR35</f>
        <v>4.3394192671857276E-2</v>
      </c>
      <c r="W35" s="8">
        <f>'[1]2015'!DS35</f>
        <v>1.5218975498877522E-2</v>
      </c>
      <c r="X35" s="8">
        <f>'[1]2015'!DT35</f>
        <v>1.4087608586489879E-2</v>
      </c>
      <c r="Y35" s="8">
        <f>'[1]2015'!DU35</f>
        <v>1.4087608586489877E-2</v>
      </c>
      <c r="Z35" s="8">
        <f>'[1]2015'!DV35</f>
        <v>0.48069773486578854</v>
      </c>
      <c r="AA35" s="8">
        <f>'[1]2015'!DW35</f>
        <v>1.8703985442708189E-2</v>
      </c>
      <c r="AB35" s="8">
        <f>'[1]2015'!DX35</f>
        <v>1.7785350500556345E-2</v>
      </c>
      <c r="AC35" s="8">
        <f>'[1]2015'!DY35</f>
        <v>7.4622538224358385E-3</v>
      </c>
      <c r="AD35" s="8">
        <f>'[1]2015'!DZ35</f>
        <v>2.928545598973941E-2</v>
      </c>
      <c r="AE35" s="8">
        <f>'[1]2015'!EA35</f>
        <v>6.2852450113732809E-3</v>
      </c>
      <c r="AF35" s="8">
        <f>'[1]2015'!EB35</f>
        <v>1.1500105489183064E-2</v>
      </c>
      <c r="AG35" s="8">
        <f>'[1]2015'!EC35</f>
        <v>1.1500105489183066E-2</v>
      </c>
      <c r="AH35" s="8">
        <f>'[1]2015'!ED35</f>
        <v>0.64660550202951184</v>
      </c>
    </row>
    <row r="36" spans="1:34">
      <c r="A36" s="1">
        <f>'[1]2015 tab'!A37</f>
        <v>0</v>
      </c>
      <c r="B36" s="1" t="str">
        <f>'[1]2015 tab'!B36</f>
        <v>Emballages aluminium hors aérosols</v>
      </c>
      <c r="C36" s="8">
        <f>'[1]2015'!CY36</f>
        <v>5.6271198070317573E-3</v>
      </c>
      <c r="D36" s="9">
        <f>'[1]2015'!CZ36</f>
        <v>5.1541680859367948E-3</v>
      </c>
      <c r="E36" s="10">
        <f>'[1]2015'!DA36</f>
        <v>3.471482870443575E-3</v>
      </c>
      <c r="F36" s="8">
        <f>'[1]2015'!DB36</f>
        <v>2.8473904331340921E-2</v>
      </c>
      <c r="G36" s="8">
        <f>'[1]2015'!DC36</f>
        <v>-1.8165568159467335E-2</v>
      </c>
      <c r="H36" s="8">
        <f>'[1]2015'!DD36</f>
        <v>2.3319736245404128E-2</v>
      </c>
      <c r="I36" s="8">
        <f>'[1]2015'!DE36</f>
        <v>2.3319736245404128E-2</v>
      </c>
      <c r="J36" s="8">
        <f>'[1]2015'!DF36</f>
        <v>4.5244423264022551</v>
      </c>
      <c r="K36" s="8">
        <f>'[1]2015'!DG36</f>
        <v>5.0638472169726922E-3</v>
      </c>
      <c r="L36" s="8">
        <f>'[1]2015'!DH36</f>
        <v>4.4956964137187784E-3</v>
      </c>
      <c r="M36" s="8">
        <f>'[1]2015'!DI36</f>
        <v>2.7387496845365572E-3</v>
      </c>
      <c r="N36" s="8">
        <f>'[1]2015'!DJ36</f>
        <v>8.7163931402147836E-3</v>
      </c>
      <c r="O36" s="8">
        <f>'[1]2015'!DK36</f>
        <v>2.7499968722277321E-4</v>
      </c>
      <c r="P36" s="8">
        <f>'[1]2015'!DL36</f>
        <v>4.2206967264960052E-3</v>
      </c>
      <c r="Q36" s="8">
        <f>'[1]2015'!DM36</f>
        <v>4.2206967264960052E-3</v>
      </c>
      <c r="R36" s="8">
        <f>'[1]2015'!DN36</f>
        <v>0.93883045875081739</v>
      </c>
      <c r="S36" s="8">
        <f>'[1]2015'!DO36</f>
        <v>4.5317381187068781E-3</v>
      </c>
      <c r="T36" s="8">
        <f>'[1]2015'!DP36</f>
        <v>3.9191788827767351E-3</v>
      </c>
      <c r="U36" s="8">
        <f>'[1]2015'!DQ36</f>
        <v>2.3196307579528576E-3</v>
      </c>
      <c r="V36" s="8">
        <f>'[1]2015'!DR36</f>
        <v>7.4939699642872695E-3</v>
      </c>
      <c r="W36" s="8">
        <f>'[1]2015'!DS36</f>
        <v>3.4438780126620078E-4</v>
      </c>
      <c r="X36" s="8">
        <f>'[1]2015'!DT36</f>
        <v>3.5747910815105343E-3</v>
      </c>
      <c r="Y36" s="8">
        <f>'[1]2015'!DU36</f>
        <v>3.5747910815105343E-3</v>
      </c>
      <c r="Z36" s="8">
        <f>'[1]2015'!DV36</f>
        <v>0.91212756254131422</v>
      </c>
      <c r="AA36" s="8">
        <f>'[1]2015'!DW36</f>
        <v>4.7446300427688992E-3</v>
      </c>
      <c r="AB36" s="8">
        <f>'[1]2015'!DX36</f>
        <v>4.5615886531968439E-3</v>
      </c>
      <c r="AC36" s="8">
        <f>'[1]2015'!DY36</f>
        <v>3.3047822147691561E-3</v>
      </c>
      <c r="AD36" s="8">
        <f>'[1]2015'!DZ36</f>
        <v>9.6546000935682982E-3</v>
      </c>
      <c r="AE36" s="8">
        <f>'[1]2015'!EA36</f>
        <v>-5.3142278717460949E-4</v>
      </c>
      <c r="AF36" s="8">
        <f>'[1]2015'!EB36</f>
        <v>5.0930114403714534E-3</v>
      </c>
      <c r="AG36" s="8">
        <f>'[1]2015'!EC36</f>
        <v>5.0930114403714543E-3</v>
      </c>
      <c r="AH36" s="8">
        <f>'[1]2015'!ED36</f>
        <v>1.1164994977796123</v>
      </c>
    </row>
    <row r="37" spans="1:34">
      <c r="A37" s="1">
        <f>'[1]2015 tab'!A38</f>
        <v>0</v>
      </c>
      <c r="B37" s="1" t="str">
        <f>'[1]2015 tab'!B37</f>
        <v>Aérosols ferreux non dangereux</v>
      </c>
      <c r="C37" s="8">
        <f>'[1]2015'!CY37</f>
        <v>7.8686175138474677E-4</v>
      </c>
      <c r="D37" s="9">
        <f>'[1]2015'!CZ37</f>
        <v>7.1168182668998722E-4</v>
      </c>
      <c r="E37" s="10">
        <f>'[1]2015'!DA37</f>
        <v>2.0129401827988767E-3</v>
      </c>
      <c r="F37" s="8">
        <f>'[1]2015'!DB37</f>
        <v>1.4233636533799743E-2</v>
      </c>
      <c r="G37" s="8">
        <f>'[1]2015'!DC37</f>
        <v>-1.2810272880419768E-2</v>
      </c>
      <c r="H37" s="8">
        <f>'[1]2015'!DD37</f>
        <v>1.3521954707109755E-2</v>
      </c>
      <c r="I37" s="8">
        <f>'[1]2015'!DE37</f>
        <v>1.3521954707109755E-2</v>
      </c>
      <c r="J37" s="8">
        <f>'[1]2015'!DF37</f>
        <v>18.999999999999996</v>
      </c>
      <c r="K37" s="8">
        <f>'[1]2015'!DG37</f>
        <v>1.2973971402164264E-3</v>
      </c>
      <c r="L37" s="8">
        <f>'[1]2015'!DH37</f>
        <v>1.0500825128476931E-3</v>
      </c>
      <c r="M37" s="8">
        <f>'[1]2015'!DI37</f>
        <v>2.9700818625600545E-3</v>
      </c>
      <c r="N37" s="8">
        <f>'[1]2015'!DJ37</f>
        <v>5.6272860687300377E-3</v>
      </c>
      <c r="O37" s="8">
        <f>'[1]2015'!DK37</f>
        <v>-3.5271210430346516E-3</v>
      </c>
      <c r="P37" s="8">
        <f>'[1]2015'!DL37</f>
        <v>4.5772035558823447E-3</v>
      </c>
      <c r="Q37" s="8">
        <f>'[1]2015'!DM37</f>
        <v>4.5772035558823447E-3</v>
      </c>
      <c r="R37" s="8">
        <f>'[1]2015'!DN37</f>
        <v>4.3588989435406731</v>
      </c>
      <c r="S37" s="8">
        <f>'[1]2015'!DO37</f>
        <v>0</v>
      </c>
      <c r="T37" s="8">
        <f>'[1]2015'!DP37</f>
        <v>0</v>
      </c>
      <c r="U37" s="8">
        <f>'[1]2015'!DQ37</f>
        <v>0</v>
      </c>
      <c r="V37" s="8">
        <f>'[1]2015'!DR37</f>
        <v>0</v>
      </c>
      <c r="W37" s="8">
        <f>'[1]2015'!DS37</f>
        <v>0</v>
      </c>
      <c r="X37" s="8">
        <f>'[1]2015'!DT37</f>
        <v>0</v>
      </c>
      <c r="Y37" s="8">
        <f>'[1]2015'!DU37</f>
        <v>0</v>
      </c>
      <c r="Z37" s="8" t="e">
        <f>'[1]2015'!DV37</f>
        <v>#DIV/0!</v>
      </c>
      <c r="AA37" s="8">
        <f>'[1]2015'!DW37</f>
        <v>0</v>
      </c>
      <c r="AB37" s="8">
        <f>'[1]2015'!DX37</f>
        <v>0</v>
      </c>
      <c r="AC37" s="8">
        <f>'[1]2015'!DY37</f>
        <v>0</v>
      </c>
      <c r="AD37" s="8">
        <f>'[1]2015'!DZ37</f>
        <v>0</v>
      </c>
      <c r="AE37" s="8">
        <f>'[1]2015'!EA37</f>
        <v>0</v>
      </c>
      <c r="AF37" s="8">
        <f>'[1]2015'!EB37</f>
        <v>0</v>
      </c>
      <c r="AG37" s="8">
        <f>'[1]2015'!EC37</f>
        <v>0</v>
      </c>
      <c r="AH37" s="8" t="e">
        <f>'[1]2015'!ED37</f>
        <v>#DIV/0!</v>
      </c>
    </row>
    <row r="38" spans="1:34">
      <c r="A38" s="1">
        <f>'[1]2015 tab'!A39</f>
        <v>0</v>
      </c>
      <c r="B38" s="1" t="str">
        <f>'[1]2015 tab'!B38</f>
        <v>Aérosols aluminium non dangereux</v>
      </c>
      <c r="C38" s="8">
        <f>'[1]2015'!CY38</f>
        <v>4.8928603381945095E-4</v>
      </c>
      <c r="D38" s="9">
        <f>'[1]2015'!CZ38</f>
        <v>4.5852099761961303E-4</v>
      </c>
      <c r="E38" s="10">
        <f>'[1]2015'!DA38</f>
        <v>1.2968932269329968E-3</v>
      </c>
      <c r="F38" s="8">
        <f>'[1]2015'!DB38</f>
        <v>9.1704199523922596E-3</v>
      </c>
      <c r="G38" s="8">
        <f>'[1]2015'!DC38</f>
        <v>-8.2533779571530349E-3</v>
      </c>
      <c r="H38" s="8">
        <f>'[1]2015'!DD38</f>
        <v>8.7118989547726473E-3</v>
      </c>
      <c r="I38" s="8">
        <f>'[1]2015'!DE38</f>
        <v>8.7118989547726473E-3</v>
      </c>
      <c r="J38" s="8">
        <f>'[1]2015'!DF38</f>
        <v>19</v>
      </c>
      <c r="K38" s="8">
        <f>'[1]2015'!DG38</f>
        <v>0</v>
      </c>
      <c r="L38" s="8">
        <f>'[1]2015'!DH38</f>
        <v>0</v>
      </c>
      <c r="M38" s="8">
        <f>'[1]2015'!DI38</f>
        <v>0</v>
      </c>
      <c r="N38" s="8">
        <f>'[1]2015'!DJ38</f>
        <v>0</v>
      </c>
      <c r="O38" s="8">
        <f>'[1]2015'!DK38</f>
        <v>0</v>
      </c>
      <c r="P38" s="8">
        <f>'[1]2015'!DL38</f>
        <v>0</v>
      </c>
      <c r="Q38" s="8">
        <f>'[1]2015'!DM38</f>
        <v>0</v>
      </c>
      <c r="R38" s="8" t="e">
        <f>'[1]2015'!DN38</f>
        <v>#DIV/0!</v>
      </c>
      <c r="S38" s="8">
        <f>'[1]2015'!DO38</f>
        <v>0</v>
      </c>
      <c r="T38" s="8">
        <f>'[1]2015'!DP38</f>
        <v>0</v>
      </c>
      <c r="U38" s="8">
        <f>'[1]2015'!DQ38</f>
        <v>0</v>
      </c>
      <c r="V38" s="8">
        <f>'[1]2015'!DR38</f>
        <v>0</v>
      </c>
      <c r="W38" s="8">
        <f>'[1]2015'!DS38</f>
        <v>0</v>
      </c>
      <c r="X38" s="8">
        <f>'[1]2015'!DT38</f>
        <v>0</v>
      </c>
      <c r="Y38" s="8">
        <f>'[1]2015'!DU38</f>
        <v>0</v>
      </c>
      <c r="Z38" s="8" t="e">
        <f>'[1]2015'!DV38</f>
        <v>#DIV/0!</v>
      </c>
      <c r="AA38" s="8">
        <f>'[1]2015'!DW38</f>
        <v>7.4027775448154052E-4</v>
      </c>
      <c r="AB38" s="8">
        <f>'[1]2015'!DX38</f>
        <v>7.0690120367507649E-4</v>
      </c>
      <c r="AC38" s="8">
        <f>'[1]2015'!DY38</f>
        <v>1.9994185389903174E-3</v>
      </c>
      <c r="AD38" s="8">
        <f>'[1]2015'!DZ38</f>
        <v>3.7882121135619979E-3</v>
      </c>
      <c r="AE38" s="8">
        <f>'[1]2015'!EA38</f>
        <v>-2.3744097062118447E-3</v>
      </c>
      <c r="AF38" s="8">
        <f>'[1]2015'!EB38</f>
        <v>3.0813109098869213E-3</v>
      </c>
      <c r="AG38" s="8">
        <f>'[1]2015'!EC38</f>
        <v>3.0813109098869213E-3</v>
      </c>
      <c r="AH38" s="8">
        <f>'[1]2015'!ED38</f>
        <v>4.3588989435406731</v>
      </c>
    </row>
    <row r="39" spans="1:34">
      <c r="A39" s="1">
        <f>'[1]2015 tab'!A40</f>
        <v>0</v>
      </c>
      <c r="B39" s="1" t="str">
        <f>'[1]2015 tab'!B39</f>
        <v>Autres métaux ferreux</v>
      </c>
      <c r="C39" s="8">
        <f>'[1]2015'!CY39</f>
        <v>2.7955207675225578E-3</v>
      </c>
      <c r="D39" s="9">
        <f>'[1]2015'!CZ39</f>
        <v>2.4900347740654562E-3</v>
      </c>
      <c r="E39" s="10">
        <f>'[1]2015'!DA39</f>
        <v>2.0199306321160666E-3</v>
      </c>
      <c r="F39" s="8">
        <f>'[1]2015'!DB39</f>
        <v>1.6058947925274607E-2</v>
      </c>
      <c r="G39" s="8">
        <f>'[1]2015'!DC39</f>
        <v>-1.1078878377143695E-2</v>
      </c>
      <c r="H39" s="8">
        <f>'[1]2015'!DD39</f>
        <v>1.3568913151209151E-2</v>
      </c>
      <c r="I39" s="8">
        <f>'[1]2015'!DE39</f>
        <v>1.3568913151209151E-2</v>
      </c>
      <c r="J39" s="8">
        <f>'[1]2015'!DF39</f>
        <v>5.4492866093814891</v>
      </c>
      <c r="K39" s="8">
        <f>'[1]2015'!DG39</f>
        <v>2.949534031040377E-3</v>
      </c>
      <c r="L39" s="8">
        <f>'[1]2015'!DH39</f>
        <v>2.6307474628767158E-3</v>
      </c>
      <c r="M39" s="8">
        <f>'[1]2015'!DI39</f>
        <v>3.6040783081025176E-3</v>
      </c>
      <c r="N39" s="8">
        <f>'[1]2015'!DJ39</f>
        <v>8.1850051604426908E-3</v>
      </c>
      <c r="O39" s="8">
        <f>'[1]2015'!DK39</f>
        <v>-2.9235102346892587E-3</v>
      </c>
      <c r="P39" s="8">
        <f>'[1]2015'!DL39</f>
        <v>5.5542576975659745E-3</v>
      </c>
      <c r="Q39" s="8">
        <f>'[1]2015'!DM39</f>
        <v>5.5542576975659745E-3</v>
      </c>
      <c r="R39" s="8">
        <f>'[1]2015'!DN39</f>
        <v>2.11128501535925</v>
      </c>
      <c r="S39" s="8">
        <f>'[1]2015'!DO39</f>
        <v>2.506235850451051E-3</v>
      </c>
      <c r="T39" s="8">
        <f>'[1]2015'!DP39</f>
        <v>2.2361662917566123E-3</v>
      </c>
      <c r="U39" s="8">
        <f>'[1]2015'!DQ39</f>
        <v>2.7950642838428506E-3</v>
      </c>
      <c r="V39" s="8">
        <f>'[1]2015'!DR39</f>
        <v>6.5436496443864421E-3</v>
      </c>
      <c r="W39" s="8">
        <f>'[1]2015'!DS39</f>
        <v>-2.0713170608732175E-3</v>
      </c>
      <c r="X39" s="8">
        <f>'[1]2015'!DT39</f>
        <v>4.3074833526298298E-3</v>
      </c>
      <c r="Y39" s="8">
        <f>'[1]2015'!DU39</f>
        <v>4.3074833526298298E-3</v>
      </c>
      <c r="Z39" s="8">
        <f>'[1]2015'!DV39</f>
        <v>1.9262804240046485</v>
      </c>
      <c r="AA39" s="8">
        <f>'[1]2015'!DW39</f>
        <v>3.8798968706321483E-3</v>
      </c>
      <c r="AB39" s="8">
        <f>'[1]2015'!DX39</f>
        <v>3.836251351807719E-3</v>
      </c>
      <c r="AC39" s="8">
        <f>'[1]2015'!DY39</f>
        <v>6.4511877780672675E-3</v>
      </c>
      <c r="AD39" s="8">
        <f>'[1]2015'!DZ39</f>
        <v>1.3778199420532765E-2</v>
      </c>
      <c r="AE39" s="8">
        <f>'[1]2015'!EA39</f>
        <v>-6.1056967169173266E-3</v>
      </c>
      <c r="AF39" s="8">
        <f>'[1]2015'!EB39</f>
        <v>9.9419480687250456E-3</v>
      </c>
      <c r="AG39" s="8">
        <f>'[1]2015'!EC39</f>
        <v>9.9419480687250456E-3</v>
      </c>
      <c r="AH39" s="8">
        <f>'[1]2015'!ED39</f>
        <v>2.5915789026806597</v>
      </c>
    </row>
    <row r="40" spans="1:34">
      <c r="A40" s="1" t="str">
        <f>'[1]2015 tab'!A41</f>
        <v>Incombustibles non classés</v>
      </c>
      <c r="B40" s="1" t="str">
        <f>'[1]2015 tab'!B40</f>
        <v xml:space="preserve">Autres métaux </v>
      </c>
      <c r="C40" s="8">
        <f>'[1]2015'!CY40</f>
        <v>6.3655159211546217E-3</v>
      </c>
      <c r="D40" s="9">
        <f>'[1]2015'!CZ40</f>
        <v>5.8478652472967897E-3</v>
      </c>
      <c r="E40" s="10">
        <f>'[1]2015'!DA40</f>
        <v>5.727191099590077E-3</v>
      </c>
      <c r="F40" s="8">
        <f>'[1]2015'!DB40</f>
        <v>4.432035405217493E-2</v>
      </c>
      <c r="G40" s="8">
        <f>'[1]2015'!DC40</f>
        <v>-3.2624623557581355E-2</v>
      </c>
      <c r="H40" s="8">
        <f>'[1]2015'!DD40</f>
        <v>3.8472488804878142E-2</v>
      </c>
      <c r="I40" s="8">
        <f>'[1]2015'!DE40</f>
        <v>3.8472488804878142E-2</v>
      </c>
      <c r="J40" s="8">
        <f>'[1]2015'!DF40</f>
        <v>6.5788945500517952</v>
      </c>
      <c r="K40" s="8">
        <f>'[1]2015'!DG40</f>
        <v>8.1438896872167892E-4</v>
      </c>
      <c r="L40" s="8">
        <f>'[1]2015'!DH40</f>
        <v>7.4655067363812175E-4</v>
      </c>
      <c r="M40" s="8">
        <f>'[1]2015'!DI40</f>
        <v>1.3825229719425021E-3</v>
      </c>
      <c r="N40" s="8">
        <f>'[1]2015'!DJ40</f>
        <v>2.8771616655552832E-3</v>
      </c>
      <c r="O40" s="8">
        <f>'[1]2015'!DK40</f>
        <v>-1.3840603182790397E-3</v>
      </c>
      <c r="P40" s="8">
        <f>'[1]2015'!DL40</f>
        <v>2.1306109919171615E-3</v>
      </c>
      <c r="Q40" s="8">
        <f>'[1]2015'!DM40</f>
        <v>2.1306109919171615E-3</v>
      </c>
      <c r="R40" s="8">
        <f>'[1]2015'!DN40</f>
        <v>2.853940217526266</v>
      </c>
      <c r="S40" s="8">
        <f>'[1]2015'!DO40</f>
        <v>3.3281613186497876E-3</v>
      </c>
      <c r="T40" s="8">
        <f>'[1]2015'!DP40</f>
        <v>2.9752196539926078E-3</v>
      </c>
      <c r="U40" s="8">
        <f>'[1]2015'!DQ40</f>
        <v>3.2686198276840463E-3</v>
      </c>
      <c r="V40" s="8">
        <f>'[1]2015'!DR40</f>
        <v>8.0125011130320022E-3</v>
      </c>
      <c r="W40" s="8">
        <f>'[1]2015'!DS40</f>
        <v>-2.0620618050467866E-3</v>
      </c>
      <c r="X40" s="8">
        <f>'[1]2015'!DT40</f>
        <v>5.0372814590393944E-3</v>
      </c>
      <c r="Y40" s="8">
        <f>'[1]2015'!DU40</f>
        <v>5.0372814590393944E-3</v>
      </c>
      <c r="Z40" s="8">
        <f>'[1]2015'!DV40</f>
        <v>1.6930788462221922</v>
      </c>
      <c r="AA40" s="8">
        <f>'[1]2015'!DW40</f>
        <v>4.4924965649563624E-3</v>
      </c>
      <c r="AB40" s="8">
        <f>'[1]2015'!DX40</f>
        <v>4.1893983525741621E-3</v>
      </c>
      <c r="AC40" s="8">
        <f>'[1]2015'!DY40</f>
        <v>8.2909949209621549E-3</v>
      </c>
      <c r="AD40" s="8">
        <f>'[1]2015'!DZ40</f>
        <v>1.6966679649905104E-2</v>
      </c>
      <c r="AE40" s="8">
        <f>'[1]2015'!EA40</f>
        <v>-8.5878829447567813E-3</v>
      </c>
      <c r="AF40" s="8">
        <f>'[1]2015'!EB40</f>
        <v>1.2777281297330943E-2</v>
      </c>
      <c r="AG40" s="8">
        <f>'[1]2015'!EC40</f>
        <v>1.2777281297330943E-2</v>
      </c>
      <c r="AH40" s="8">
        <f>'[1]2015'!ED40</f>
        <v>3.0499084169162343</v>
      </c>
    </row>
    <row r="41" spans="1:34">
      <c r="A41" s="1" t="str">
        <f>'[1]2015 tab'!A42</f>
        <v>Déchets ménagers spéciaux</v>
      </c>
      <c r="B41" s="1" t="str">
        <f>'[1]2015 tab'!B41</f>
        <v xml:space="preserve">Emballages incombustibles </v>
      </c>
      <c r="C41" s="8">
        <f>'[1]2015'!CY41</f>
        <v>1.7817530238819566E-2</v>
      </c>
      <c r="D41" s="9">
        <f>'[1]2015'!CZ41</f>
        <v>1.8245329316393975E-2</v>
      </c>
      <c r="E41" s="10">
        <f>'[1]2015'!DA41</f>
        <v>2.3601744940292196E-2</v>
      </c>
      <c r="F41" s="8">
        <f>'[1]2015'!DB41</f>
        <v>0.17679039131999499</v>
      </c>
      <c r="G41" s="8">
        <f>'[1]2015'!DC41</f>
        <v>-0.14029973268720705</v>
      </c>
      <c r="H41" s="8">
        <f>'[1]2015'!DD41</f>
        <v>0.15854506200360102</v>
      </c>
      <c r="I41" s="8">
        <f>'[1]2015'!DE41</f>
        <v>0.15854506200360102</v>
      </c>
      <c r="J41" s="8">
        <f>'[1]2015'!DF41</f>
        <v>8.6896245748298746</v>
      </c>
      <c r="K41" s="8">
        <f>'[1]2015'!DG41</f>
        <v>1.1882274473728551E-2</v>
      </c>
      <c r="L41" s="8">
        <f>'[1]2015'!DH41</f>
        <v>1.170501994198787E-2</v>
      </c>
      <c r="M41" s="8">
        <f>'[1]2015'!DI41</f>
        <v>1.2244100380188737E-2</v>
      </c>
      <c r="N41" s="8">
        <f>'[1]2015'!DJ41</f>
        <v>3.0574445901336175E-2</v>
      </c>
      <c r="O41" s="8">
        <f>'[1]2015'!DK41</f>
        <v>-7.1644060173604342E-3</v>
      </c>
      <c r="P41" s="8">
        <f>'[1]2015'!DL41</f>
        <v>1.8869425959348304E-2</v>
      </c>
      <c r="Q41" s="8">
        <f>'[1]2015'!DM41</f>
        <v>1.8869425959348304E-2</v>
      </c>
      <c r="R41" s="8">
        <f>'[1]2015'!DN41</f>
        <v>1.6120797788357888</v>
      </c>
      <c r="S41" s="8">
        <f>'[1]2015'!DO41</f>
        <v>2.6235139853527517E-2</v>
      </c>
      <c r="T41" s="8">
        <f>'[1]2015'!DP41</f>
        <v>2.5695215071258576E-2</v>
      </c>
      <c r="U41" s="8">
        <f>'[1]2015'!DQ41</f>
        <v>2.0883585133175526E-2</v>
      </c>
      <c r="V41" s="8">
        <f>'[1]2015'!DR41</f>
        <v>5.7878981228044066E-2</v>
      </c>
      <c r="W41" s="8">
        <f>'[1]2015'!DS41</f>
        <v>-6.4885510855269141E-3</v>
      </c>
      <c r="X41" s="8">
        <f>'[1]2015'!DT41</f>
        <v>3.218376615678549E-2</v>
      </c>
      <c r="Y41" s="8">
        <f>'[1]2015'!DU41</f>
        <v>3.218376615678549E-2</v>
      </c>
      <c r="Z41" s="8">
        <f>'[1]2015'!DV41</f>
        <v>1.2525198200339134</v>
      </c>
      <c r="AA41" s="8">
        <f>'[1]2015'!DW41</f>
        <v>1.5904864674465488E-2</v>
      </c>
      <c r="AB41" s="8">
        <f>'[1]2015'!DX41</f>
        <v>1.7298506642194546E-2</v>
      </c>
      <c r="AC41" s="8">
        <f>'[1]2015'!DY41</f>
        <v>2.2900999983348366E-2</v>
      </c>
      <c r="AD41" s="8">
        <f>'[1]2015'!DZ41</f>
        <v>5.2591317887030788E-2</v>
      </c>
      <c r="AE41" s="8">
        <f>'[1]2015'!EA41</f>
        <v>-1.7994304602641696E-2</v>
      </c>
      <c r="AF41" s="8">
        <f>'[1]2015'!EB41</f>
        <v>3.5292811244836242E-2</v>
      </c>
      <c r="AG41" s="8">
        <f>'[1]2015'!EC41</f>
        <v>3.5292811244836242E-2</v>
      </c>
      <c r="AH41" s="8">
        <f>'[1]2015'!ED41</f>
        <v>2.0402230073866585</v>
      </c>
    </row>
    <row r="42" spans="1:34">
      <c r="A42" s="1">
        <f>'[1]2015 tab'!A43</f>
        <v>0</v>
      </c>
      <c r="B42" s="1" t="str">
        <f>'[1]2015 tab'!B42</f>
        <v>Produits diffus spécifiques</v>
      </c>
      <c r="C42" s="8">
        <f>'[1]2015'!CY42</f>
        <v>6.4901452728212384E-4</v>
      </c>
      <c r="D42" s="9">
        <f>'[1]2015'!CZ42</f>
        <v>5.6014394895189876E-4</v>
      </c>
      <c r="E42" s="10">
        <f>'[1]2015'!DA42</f>
        <v>7.0446661510688475E-4</v>
      </c>
      <c r="F42" s="8">
        <f>'[1]2015'!DB42</f>
        <v>5.2924085952372095E-3</v>
      </c>
      <c r="G42" s="8">
        <f>'[1]2015'!DC42</f>
        <v>-4.172120697333412E-3</v>
      </c>
      <c r="H42" s="8">
        <f>'[1]2015'!DD42</f>
        <v>4.7322646462853108E-3</v>
      </c>
      <c r="I42" s="8">
        <f>'[1]2015'!DE42</f>
        <v>4.7322646462853108E-3</v>
      </c>
      <c r="J42" s="8">
        <f>'[1]2015'!DF42</f>
        <v>8.4483009325370482</v>
      </c>
      <c r="K42" s="8">
        <f>'[1]2015'!DG42</f>
        <v>5.7977641671565876E-3</v>
      </c>
      <c r="L42" s="8">
        <f>'[1]2015'!DH42</f>
        <v>5.1602938678806066E-3</v>
      </c>
      <c r="M42" s="8">
        <f>'[1]2015'!DI42</f>
        <v>8.6303515296417572E-3</v>
      </c>
      <c r="N42" s="8">
        <f>'[1]2015'!DJ42</f>
        <v>1.8460558822847702E-2</v>
      </c>
      <c r="O42" s="8">
        <f>'[1]2015'!DK42</f>
        <v>-8.1399710870864866E-3</v>
      </c>
      <c r="P42" s="8">
        <f>'[1]2015'!DL42</f>
        <v>1.3300264954967094E-2</v>
      </c>
      <c r="Q42" s="8">
        <f>'[1]2015'!DM42</f>
        <v>1.3300264954967094E-2</v>
      </c>
      <c r="R42" s="8">
        <f>'[1]2015'!DN42</f>
        <v>2.5774239404760237</v>
      </c>
      <c r="S42" s="8">
        <f>'[1]2015'!DO42</f>
        <v>8.547258537793277E-4</v>
      </c>
      <c r="T42" s="8">
        <f>'[1]2015'!DP42</f>
        <v>7.9552534461566104E-4</v>
      </c>
      <c r="U42" s="8">
        <f>'[1]2015'!DQ42</f>
        <v>9.0064706455079469E-4</v>
      </c>
      <c r="V42" s="8">
        <f>'[1]2015'!DR42</f>
        <v>2.1835156887281167E-3</v>
      </c>
      <c r="W42" s="8">
        <f>'[1]2015'!DS42</f>
        <v>-5.9246499949679469E-4</v>
      </c>
      <c r="X42" s="8">
        <f>'[1]2015'!DT42</f>
        <v>1.3879903441124557E-3</v>
      </c>
      <c r="Y42" s="8">
        <f>'[1]2015'!DU42</f>
        <v>1.3879903441124557E-3</v>
      </c>
      <c r="Z42" s="8">
        <f>'[1]2015'!DV42</f>
        <v>1.7447468562840445</v>
      </c>
      <c r="AA42" s="8">
        <f>'[1]2015'!DW42</f>
        <v>2.0497660294451568E-4</v>
      </c>
      <c r="AB42" s="8">
        <f>'[1]2015'!DX42</f>
        <v>1.3558765757115622E-4</v>
      </c>
      <c r="AC42" s="8">
        <f>'[1]2015'!DY42</f>
        <v>3.5053065903344624E-4</v>
      </c>
      <c r="AD42" s="8">
        <f>'[1]2015'!DZ42</f>
        <v>6.757916833250861E-4</v>
      </c>
      <c r="AE42" s="8">
        <f>'[1]2015'!EA42</f>
        <v>-4.0461636818277366E-4</v>
      </c>
      <c r="AF42" s="8">
        <f>'[1]2015'!EB42</f>
        <v>5.4020402575392988E-4</v>
      </c>
      <c r="AG42" s="8">
        <f>'[1]2015'!EC42</f>
        <v>5.4020402575392988E-4</v>
      </c>
      <c r="AH42" s="8">
        <f>'[1]2015'!ED42</f>
        <v>3.9841681420776189</v>
      </c>
    </row>
    <row r="43" spans="1:34">
      <c r="A43" s="1">
        <f>'[1]2015 tab'!A44</f>
        <v>0</v>
      </c>
      <c r="B43" s="1" t="str">
        <f>'[1]2015 tab'!B43</f>
        <v>Tubes fluorescents et ampoules basse consommation</v>
      </c>
      <c r="C43" s="8">
        <f>'[1]2015'!CY43</f>
        <v>0</v>
      </c>
      <c r="D43" s="9">
        <f>'[1]2015'!CZ43</f>
        <v>0</v>
      </c>
      <c r="E43" s="10">
        <f>'[1]2015'!DA43</f>
        <v>0</v>
      </c>
      <c r="F43" s="8">
        <f>'[1]2015'!DB43</f>
        <v>0</v>
      </c>
      <c r="G43" s="8">
        <f>'[1]2015'!DC43</f>
        <v>0</v>
      </c>
      <c r="H43" s="8">
        <f>'[1]2015'!DD43</f>
        <v>0</v>
      </c>
      <c r="I43" s="8">
        <f>'[1]2015'!DE43</f>
        <v>0</v>
      </c>
      <c r="J43" s="8" t="e">
        <f>'[1]2015'!DF43</f>
        <v>#DIV/0!</v>
      </c>
      <c r="K43" s="8">
        <f>'[1]2015'!DG43</f>
        <v>7.4136979440938774E-4</v>
      </c>
      <c r="L43" s="8">
        <f>'[1]2015'!DH43</f>
        <v>5.9344038149632529E-4</v>
      </c>
      <c r="M43" s="8">
        <f>'[1]2015'!DI43</f>
        <v>1.6785028719439334E-3</v>
      </c>
      <c r="N43" s="8">
        <f>'[1]2015'!DJ43</f>
        <v>3.1801870334550314E-3</v>
      </c>
      <c r="O43" s="8">
        <f>'[1]2015'!DK43</f>
        <v>-1.993306270462381E-3</v>
      </c>
      <c r="P43" s="8">
        <f>'[1]2015'!DL43</f>
        <v>2.5867466519587062E-3</v>
      </c>
      <c r="Q43" s="8">
        <f>'[1]2015'!DM43</f>
        <v>2.5867466519587062E-3</v>
      </c>
      <c r="R43" s="8">
        <f>'[1]2015'!DN43</f>
        <v>4.3588989435406731</v>
      </c>
      <c r="S43" s="8">
        <f>'[1]2015'!DO43</f>
        <v>1.2089847943627889E-4</v>
      </c>
      <c r="T43" s="8">
        <f>'[1]2015'!DP43</f>
        <v>1.0730345772811444E-4</v>
      </c>
      <c r="U43" s="8">
        <f>'[1]2015'!DQ43</f>
        <v>3.0350001041725512E-4</v>
      </c>
      <c r="V43" s="8">
        <f>'[1]2015'!DR43</f>
        <v>5.7502838625745386E-4</v>
      </c>
      <c r="W43" s="8">
        <f>'[1]2015'!DS43</f>
        <v>-3.6042147080122492E-4</v>
      </c>
      <c r="X43" s="8">
        <f>'[1]2015'!DT43</f>
        <v>4.6772492852933939E-4</v>
      </c>
      <c r="Y43" s="8">
        <f>'[1]2015'!DU43</f>
        <v>4.6772492852933939E-4</v>
      </c>
      <c r="Z43" s="8">
        <f>'[1]2015'!DV43</f>
        <v>4.358898943540674</v>
      </c>
      <c r="AA43" s="8">
        <f>'[1]2015'!DW43</f>
        <v>0</v>
      </c>
      <c r="AB43" s="8">
        <f>'[1]2015'!DX43</f>
        <v>0</v>
      </c>
      <c r="AC43" s="8">
        <f>'[1]2015'!DY43</f>
        <v>0</v>
      </c>
      <c r="AD43" s="8">
        <f>'[1]2015'!DZ43</f>
        <v>0</v>
      </c>
      <c r="AE43" s="8">
        <f>'[1]2015'!EA43</f>
        <v>0</v>
      </c>
      <c r="AF43" s="8">
        <f>'[1]2015'!EB43</f>
        <v>0</v>
      </c>
      <c r="AG43" s="8">
        <f>'[1]2015'!EC43</f>
        <v>0</v>
      </c>
      <c r="AH43" s="8" t="e">
        <f>'[1]2015'!ED43</f>
        <v>#DIV/0!</v>
      </c>
    </row>
    <row r="44" spans="1:34">
      <c r="A44" s="1">
        <f>'[1]2015 tab'!A45</f>
        <v>0</v>
      </c>
      <c r="B44" s="1" t="str">
        <f>'[1]2015 tab'!B44</f>
        <v>Aérosols dangereux</v>
      </c>
      <c r="C44" s="8">
        <f>'[1]2015'!CY44</f>
        <v>3.0150824430521823E-3</v>
      </c>
      <c r="D44" s="9">
        <f>'[1]2015'!CZ44</f>
        <v>2.7373917038546317E-3</v>
      </c>
      <c r="E44" s="10">
        <f>'[1]2015'!DA44</f>
        <v>5.1990269182289181E-3</v>
      </c>
      <c r="F44" s="8">
        <f>'[1]2015'!DB44</f>
        <v>3.7661930003639758E-2</v>
      </c>
      <c r="G44" s="8">
        <f>'[1]2015'!DC44</f>
        <v>-3.2187146595930492E-2</v>
      </c>
      <c r="H44" s="8">
        <f>'[1]2015'!DD44</f>
        <v>3.4924538299785125E-2</v>
      </c>
      <c r="I44" s="8">
        <f>'[1]2015'!DE44</f>
        <v>3.4924538299785125E-2</v>
      </c>
      <c r="J44" s="8">
        <f>'[1]2015'!DF44</f>
        <v>12.758326932388401</v>
      </c>
      <c r="K44" s="8">
        <f>'[1]2015'!DG44</f>
        <v>3.5394839531045281E-4</v>
      </c>
      <c r="L44" s="8">
        <f>'[1]2015'!DH44</f>
        <v>3.0319876495836447E-4</v>
      </c>
      <c r="M44" s="8">
        <f>'[1]2015'!DI44</f>
        <v>5.7165855663276989E-4</v>
      </c>
      <c r="N44" s="8">
        <f>'[1]2015'!DJ44</f>
        <v>1.1841837678143847E-3</v>
      </c>
      <c r="O44" s="8">
        <f>'[1]2015'!DK44</f>
        <v>-5.7778623789765562E-4</v>
      </c>
      <c r="P44" s="8">
        <f>'[1]2015'!DL44</f>
        <v>8.8098500285602014E-4</v>
      </c>
      <c r="Q44" s="8">
        <f>'[1]2015'!DM44</f>
        <v>8.8098500285602014E-4</v>
      </c>
      <c r="R44" s="8">
        <f>'[1]2015'!DN44</f>
        <v>2.9056351960305573</v>
      </c>
      <c r="S44" s="8">
        <f>'[1]2015'!DO44</f>
        <v>1.8979353488174839E-3</v>
      </c>
      <c r="T44" s="8">
        <f>'[1]2015'!DP44</f>
        <v>1.6452977161561179E-3</v>
      </c>
      <c r="U44" s="8">
        <f>'[1]2015'!DQ44</f>
        <v>3.0503387519845841E-3</v>
      </c>
      <c r="V44" s="8">
        <f>'[1]2015'!DR44</f>
        <v>6.3461854452892888E-3</v>
      </c>
      <c r="W44" s="8">
        <f>'[1]2015'!DS44</f>
        <v>-3.0555900129770525E-3</v>
      </c>
      <c r="X44" s="8">
        <f>'[1]2015'!DT44</f>
        <v>4.7008877291331705E-3</v>
      </c>
      <c r="Y44" s="8">
        <f>'[1]2015'!DU44</f>
        <v>4.7008877291331705E-3</v>
      </c>
      <c r="Z44" s="8">
        <f>'[1]2015'!DV44</f>
        <v>2.8571654132698714</v>
      </c>
      <c r="AA44" s="8">
        <f>'[1]2015'!DW44</f>
        <v>3.7797156416588045E-3</v>
      </c>
      <c r="AB44" s="8">
        <f>'[1]2015'!DX44</f>
        <v>3.595315666140205E-3</v>
      </c>
      <c r="AC44" s="8">
        <f>'[1]2015'!DY44</f>
        <v>4.7048832943737372E-3</v>
      </c>
      <c r="AD44" s="8">
        <f>'[1]2015'!DZ44</f>
        <v>1.0846027781683275E-2</v>
      </c>
      <c r="AE44" s="8">
        <f>'[1]2015'!EA44</f>
        <v>-3.6553964494028643E-3</v>
      </c>
      <c r="AF44" s="8">
        <f>'[1]2015'!EB44</f>
        <v>7.2507121155430693E-3</v>
      </c>
      <c r="AG44" s="8">
        <f>'[1]2015'!EC44</f>
        <v>7.2507121155430693E-3</v>
      </c>
      <c r="AH44" s="8">
        <f>'[1]2015'!ED44</f>
        <v>2.0167108506850973</v>
      </c>
    </row>
    <row r="45" spans="1:34">
      <c r="A45" s="1">
        <f>'[1]2015 tab'!A46</f>
        <v>0</v>
      </c>
      <c r="B45" s="1" t="str">
        <f>'[1]2015 tab'!B45</f>
        <v>Piles et accumulateurs</v>
      </c>
      <c r="C45" s="8">
        <f>'[1]2015'!CY45</f>
        <v>0</v>
      </c>
      <c r="D45" s="9">
        <f>'[1]2015'!CZ45</f>
        <v>0</v>
      </c>
      <c r="E45" s="10">
        <f>'[1]2015'!DA45</f>
        <v>0</v>
      </c>
      <c r="F45" s="8">
        <f>'[1]2015'!DB45</f>
        <v>0</v>
      </c>
      <c r="G45" s="8">
        <f>'[1]2015'!DC45</f>
        <v>0</v>
      </c>
      <c r="H45" s="8">
        <f>'[1]2015'!DD45</f>
        <v>0</v>
      </c>
      <c r="I45" s="8">
        <f>'[1]2015'!DE45</f>
        <v>0</v>
      </c>
      <c r="J45" s="8" t="e">
        <f>'[1]2015'!DF45</f>
        <v>#DIV/0!</v>
      </c>
      <c r="K45" s="8">
        <f>'[1]2015'!DG45</f>
        <v>0</v>
      </c>
      <c r="L45" s="8">
        <f>'[1]2015'!DH45</f>
        <v>0</v>
      </c>
      <c r="M45" s="8">
        <f>'[1]2015'!DI45</f>
        <v>0</v>
      </c>
      <c r="N45" s="8">
        <f>'[1]2015'!DJ45</f>
        <v>0</v>
      </c>
      <c r="O45" s="8">
        <f>'[1]2015'!DK45</f>
        <v>0</v>
      </c>
      <c r="P45" s="8">
        <f>'[1]2015'!DL45</f>
        <v>0</v>
      </c>
      <c r="Q45" s="8">
        <f>'[1]2015'!DM45</f>
        <v>0</v>
      </c>
      <c r="R45" s="8" t="e">
        <f>'[1]2015'!DN45</f>
        <v>#DIV/0!</v>
      </c>
      <c r="S45" s="8">
        <f>'[1]2015'!DO45</f>
        <v>0</v>
      </c>
      <c r="T45" s="8">
        <f>'[1]2015'!DP45</f>
        <v>0</v>
      </c>
      <c r="U45" s="8">
        <f>'[1]2015'!DQ45</f>
        <v>0</v>
      </c>
      <c r="V45" s="8">
        <f>'[1]2015'!DR45</f>
        <v>0</v>
      </c>
      <c r="W45" s="8">
        <f>'[1]2015'!DS45</f>
        <v>0</v>
      </c>
      <c r="X45" s="8">
        <f>'[1]2015'!DT45</f>
        <v>0</v>
      </c>
      <c r="Y45" s="8">
        <f>'[1]2015'!DU45</f>
        <v>0</v>
      </c>
      <c r="Z45" s="8" t="e">
        <f>'[1]2015'!DV45</f>
        <v>#DIV/0!</v>
      </c>
      <c r="AA45" s="8">
        <f>'[1]2015'!DW45</f>
        <v>2.7177678067080908E-4</v>
      </c>
      <c r="AB45" s="8">
        <f>'[1]2015'!DX45</f>
        <v>2.5000000000000001E-4</v>
      </c>
      <c r="AC45" s="8">
        <f>'[1]2015'!DY45</f>
        <v>7.0710678118654751E-4</v>
      </c>
      <c r="AD45" s="8">
        <f>'[1]2015'!DZ45</f>
        <v>1.3397247358851686E-3</v>
      </c>
      <c r="AE45" s="8">
        <f>'[1]2015'!EA45</f>
        <v>-8.3972473588516858E-4</v>
      </c>
      <c r="AF45" s="8">
        <f>'[1]2015'!EB45</f>
        <v>1.0897247358851686E-3</v>
      </c>
      <c r="AG45" s="8">
        <f>'[1]2015'!EC45</f>
        <v>1.0897247358851686E-3</v>
      </c>
      <c r="AH45" s="8">
        <f>'[1]2015'!ED45</f>
        <v>4.358898943540674</v>
      </c>
    </row>
    <row r="46" spans="1:34">
      <c r="A46" s="1">
        <f>'[1]2015 tab'!A47</f>
        <v>0</v>
      </c>
      <c r="B46" s="1" t="str">
        <f>'[1]2015 tab'!B46</f>
        <v>Déchets d'activités de soins perforants</v>
      </c>
      <c r="C46" s="8">
        <f>'[1]2015'!CY46</f>
        <v>5.5864203077086701E-4</v>
      </c>
      <c r="D46" s="9">
        <f>'[1]2015'!CZ46</f>
        <v>5.2470118321020756E-4</v>
      </c>
      <c r="E46" s="10">
        <f>'[1]2015'!DA46</f>
        <v>1.1527050224712978E-3</v>
      </c>
      <c r="F46" s="8">
        <f>'[1]2015'!DB46</f>
        <v>8.2680137951340466E-3</v>
      </c>
      <c r="G46" s="8">
        <f>'[1]2015'!DC46</f>
        <v>-7.2186114287136321E-3</v>
      </c>
      <c r="H46" s="8">
        <f>'[1]2015'!DD46</f>
        <v>7.7433126119238393E-3</v>
      </c>
      <c r="I46" s="8">
        <f>'[1]2015'!DE46</f>
        <v>7.7433126119238393E-3</v>
      </c>
      <c r="J46" s="8">
        <f>'[1]2015'!DF46</f>
        <v>14.757566515381169</v>
      </c>
      <c r="K46" s="8">
        <f>'[1]2015'!DG46</f>
        <v>1.2001843687477103E-4</v>
      </c>
      <c r="L46" s="8">
        <f>'[1]2015'!DH46</f>
        <v>9.9339042429176551E-5</v>
      </c>
      <c r="M46" s="8">
        <f>'[1]2015'!DI46</f>
        <v>2.8097324215299563E-4</v>
      </c>
      <c r="N46" s="8">
        <f>'[1]2015'!DJ46</f>
        <v>5.323478895260564E-4</v>
      </c>
      <c r="O46" s="8">
        <f>'[1]2015'!DK46</f>
        <v>-3.3366980466770333E-4</v>
      </c>
      <c r="P46" s="8">
        <f>'[1]2015'!DL46</f>
        <v>4.3300884709687986E-4</v>
      </c>
      <c r="Q46" s="8">
        <f>'[1]2015'!DM46</f>
        <v>4.3300884709687986E-4</v>
      </c>
      <c r="R46" s="8">
        <f>'[1]2015'!DN46</f>
        <v>4.358898943540674</v>
      </c>
      <c r="S46" s="8">
        <f>'[1]2015'!DO46</f>
        <v>0</v>
      </c>
      <c r="T46" s="8">
        <f>'[1]2015'!DP46</f>
        <v>0</v>
      </c>
      <c r="U46" s="8">
        <f>'[1]2015'!DQ46</f>
        <v>0</v>
      </c>
      <c r="V46" s="8">
        <f>'[1]2015'!DR46</f>
        <v>0</v>
      </c>
      <c r="W46" s="8">
        <f>'[1]2015'!DS46</f>
        <v>0</v>
      </c>
      <c r="X46" s="8">
        <f>'[1]2015'!DT46</f>
        <v>0</v>
      </c>
      <c r="Y46" s="8">
        <f>'[1]2015'!DU46</f>
        <v>0</v>
      </c>
      <c r="Z46" s="8" t="e">
        <f>'[1]2015'!DV46</f>
        <v>#DIV/0!</v>
      </c>
      <c r="AA46" s="8">
        <f>'[1]2015'!DW46</f>
        <v>0</v>
      </c>
      <c r="AB46" s="8">
        <f>'[1]2015'!DX46</f>
        <v>0</v>
      </c>
      <c r="AC46" s="8">
        <f>'[1]2015'!DY46</f>
        <v>0</v>
      </c>
      <c r="AD46" s="8">
        <f>'[1]2015'!DZ46</f>
        <v>0</v>
      </c>
      <c r="AE46" s="8">
        <f>'[1]2015'!EA46</f>
        <v>0</v>
      </c>
      <c r="AF46" s="8">
        <f>'[1]2015'!EB46</f>
        <v>0</v>
      </c>
      <c r="AG46" s="8">
        <f>'[1]2015'!EC46</f>
        <v>0</v>
      </c>
      <c r="AH46" s="8" t="e">
        <f>'[1]2015'!ED46</f>
        <v>#DIV/0!</v>
      </c>
    </row>
    <row r="47" spans="1:34">
      <c r="A47" s="1">
        <f>'[1]2015 tab'!A48</f>
        <v>0</v>
      </c>
      <c r="B47" s="1" t="str">
        <f>'[1]2015 tab'!B47</f>
        <v>Huiles minérales</v>
      </c>
      <c r="C47" s="8">
        <f>'[1]2015'!CY47</f>
        <v>0</v>
      </c>
      <c r="D47" s="9">
        <f>'[1]2015'!CZ47</f>
        <v>0</v>
      </c>
      <c r="E47" s="10">
        <f>'[1]2015'!DA47</f>
        <v>0</v>
      </c>
      <c r="F47" s="8">
        <f>'[1]2015'!DB47</f>
        <v>0</v>
      </c>
      <c r="G47" s="8">
        <f>'[1]2015'!DC47</f>
        <v>0</v>
      </c>
      <c r="H47" s="8">
        <f>'[1]2015'!DD47</f>
        <v>0</v>
      </c>
      <c r="I47" s="8">
        <f>'[1]2015'!DE47</f>
        <v>0</v>
      </c>
      <c r="J47" s="8" t="e">
        <f>'[1]2015'!DF47</f>
        <v>#DIV/0!</v>
      </c>
      <c r="K47" s="8">
        <f>'[1]2015'!DG47</f>
        <v>0</v>
      </c>
      <c r="L47" s="8">
        <f>'[1]2015'!DH47</f>
        <v>0</v>
      </c>
      <c r="M47" s="8">
        <f>'[1]2015'!DI47</f>
        <v>0</v>
      </c>
      <c r="N47" s="8">
        <f>'[1]2015'!DJ47</f>
        <v>0</v>
      </c>
      <c r="O47" s="8">
        <f>'[1]2015'!DK47</f>
        <v>0</v>
      </c>
      <c r="P47" s="8">
        <f>'[1]2015'!DL47</f>
        <v>0</v>
      </c>
      <c r="Q47" s="8">
        <f>'[1]2015'!DM47</f>
        <v>0</v>
      </c>
      <c r="R47" s="8" t="e">
        <f>'[1]2015'!DN47</f>
        <v>#DIV/0!</v>
      </c>
      <c r="S47" s="8">
        <f>'[1]2015'!DO47</f>
        <v>0</v>
      </c>
      <c r="T47" s="8">
        <f>'[1]2015'!DP47</f>
        <v>0</v>
      </c>
      <c r="U47" s="8">
        <f>'[1]2015'!DQ47</f>
        <v>0</v>
      </c>
      <c r="V47" s="8">
        <f>'[1]2015'!DR47</f>
        <v>0</v>
      </c>
      <c r="W47" s="8">
        <f>'[1]2015'!DS47</f>
        <v>0</v>
      </c>
      <c r="X47" s="8">
        <f>'[1]2015'!DT47</f>
        <v>0</v>
      </c>
      <c r="Y47" s="8">
        <f>'[1]2015'!DU47</f>
        <v>0</v>
      </c>
      <c r="Z47" s="8" t="e">
        <f>'[1]2015'!DV47</f>
        <v>#DIV/0!</v>
      </c>
      <c r="AA47" s="8">
        <f>'[1]2015'!DW47</f>
        <v>0</v>
      </c>
      <c r="AB47" s="8">
        <f>'[1]2015'!DX47</f>
        <v>0</v>
      </c>
      <c r="AC47" s="8">
        <f>'[1]2015'!DY47</f>
        <v>0</v>
      </c>
      <c r="AD47" s="8">
        <f>'[1]2015'!DZ47</f>
        <v>0</v>
      </c>
      <c r="AE47" s="8">
        <f>'[1]2015'!EA47</f>
        <v>0</v>
      </c>
      <c r="AF47" s="8">
        <f>'[1]2015'!EB47</f>
        <v>0</v>
      </c>
      <c r="AG47" s="8">
        <f>'[1]2015'!EC47</f>
        <v>0</v>
      </c>
      <c r="AH47" s="8" t="e">
        <f>'[1]2015'!ED47</f>
        <v>#DIV/0!</v>
      </c>
    </row>
    <row r="48" spans="1:34">
      <c r="A48" s="1">
        <f>'[1]2015 tab'!A49</f>
        <v>0</v>
      </c>
      <c r="B48" s="1" t="str">
        <f>'[1]2015 tab'!B48</f>
        <v>Cartouche d'impression</v>
      </c>
      <c r="C48" s="8">
        <f>'[1]2015'!CY48</f>
        <v>4.5955607347727967E-4</v>
      </c>
      <c r="D48" s="9">
        <f>'[1]2015'!CZ48</f>
        <v>4.1959997099176675E-4</v>
      </c>
      <c r="E48" s="10">
        <f>'[1]2015'!DA48</f>
        <v>7.7714533050556435E-4</v>
      </c>
      <c r="F48" s="8">
        <f>'[1]2015'!DB48</f>
        <v>5.640084936087246E-3</v>
      </c>
      <c r="G48" s="8">
        <f>'[1]2015'!DC48</f>
        <v>-4.8008849941037126E-3</v>
      </c>
      <c r="H48" s="8">
        <f>'[1]2015'!DD48</f>
        <v>5.2204849650954793E-3</v>
      </c>
      <c r="I48" s="8">
        <f>'[1]2015'!DE48</f>
        <v>5.2204849650954793E-3</v>
      </c>
      <c r="J48" s="8">
        <f>'[1]2015'!DF48</f>
        <v>12.441576086757914</v>
      </c>
      <c r="K48" s="8">
        <f>'[1]2015'!DG48</f>
        <v>0</v>
      </c>
      <c r="L48" s="8">
        <f>'[1]2015'!DH48</f>
        <v>0</v>
      </c>
      <c r="M48" s="8">
        <f>'[1]2015'!DI48</f>
        <v>0</v>
      </c>
      <c r="N48" s="8">
        <f>'[1]2015'!DJ48</f>
        <v>0</v>
      </c>
      <c r="O48" s="8">
        <f>'[1]2015'!DK48</f>
        <v>0</v>
      </c>
      <c r="P48" s="8">
        <f>'[1]2015'!DL48</f>
        <v>0</v>
      </c>
      <c r="Q48" s="8">
        <f>'[1]2015'!DM48</f>
        <v>0</v>
      </c>
      <c r="R48" s="8" t="e">
        <f>'[1]2015'!DN48</f>
        <v>#DIV/0!</v>
      </c>
      <c r="S48" s="8">
        <f>'[1]2015'!DO48</f>
        <v>0</v>
      </c>
      <c r="T48" s="8">
        <f>'[1]2015'!DP48</f>
        <v>0</v>
      </c>
      <c r="U48" s="8">
        <f>'[1]2015'!DQ48</f>
        <v>0</v>
      </c>
      <c r="V48" s="8">
        <f>'[1]2015'!DR48</f>
        <v>0</v>
      </c>
      <c r="W48" s="8">
        <f>'[1]2015'!DS48</f>
        <v>0</v>
      </c>
      <c r="X48" s="8">
        <f>'[1]2015'!DT48</f>
        <v>0</v>
      </c>
      <c r="Y48" s="8">
        <f>'[1]2015'!DU48</f>
        <v>0</v>
      </c>
      <c r="Z48" s="8" t="e">
        <f>'[1]2015'!DV48</f>
        <v>#DIV/0!</v>
      </c>
      <c r="AA48" s="8">
        <f>'[1]2015'!DW48</f>
        <v>9.7094678464937953E-4</v>
      </c>
      <c r="AB48" s="8">
        <f>'[1]2015'!DX48</f>
        <v>9.7499999999999996E-4</v>
      </c>
      <c r="AC48" s="8">
        <f>'[1]2015'!DY48</f>
        <v>2.7577164466275352E-3</v>
      </c>
      <c r="AD48" s="8">
        <f>'[1]2015'!DZ48</f>
        <v>5.2249264699521566E-3</v>
      </c>
      <c r="AE48" s="8">
        <f>'[1]2015'!EA48</f>
        <v>-3.2749264699521562E-3</v>
      </c>
      <c r="AF48" s="8">
        <f>'[1]2015'!EB48</f>
        <v>4.2499264699521564E-3</v>
      </c>
      <c r="AG48" s="8">
        <f>'[1]2015'!EC48</f>
        <v>4.2499264699521564E-3</v>
      </c>
      <c r="AH48" s="8">
        <f>'[1]2015'!ED48</f>
        <v>4.3588989435406731</v>
      </c>
    </row>
    <row r="49" spans="1:34">
      <c r="A49" s="1">
        <f>'[1]2015 tab'!A50</f>
        <v>0</v>
      </c>
      <c r="B49" s="1" t="str">
        <f>'[1]2015 tab'!B49</f>
        <v>Bouteille de gaz</v>
      </c>
      <c r="C49" s="8">
        <f>'[1]2015'!CY49</f>
        <v>0</v>
      </c>
      <c r="D49" s="9">
        <f>'[1]2015'!CZ49</f>
        <v>0</v>
      </c>
      <c r="E49" s="10">
        <f>'[1]2015'!DA49</f>
        <v>0</v>
      </c>
      <c r="F49" s="8">
        <f>'[1]2015'!DB49</f>
        <v>0</v>
      </c>
      <c r="G49" s="8">
        <f>'[1]2015'!DC49</f>
        <v>0</v>
      </c>
      <c r="H49" s="8">
        <f>'[1]2015'!DD49</f>
        <v>0</v>
      </c>
      <c r="I49" s="8">
        <f>'[1]2015'!DE49</f>
        <v>0</v>
      </c>
      <c r="J49" s="8" t="e">
        <f>'[1]2015'!DF49</f>
        <v>#DIV/0!</v>
      </c>
      <c r="K49" s="8">
        <f>'[1]2015'!DG49</f>
        <v>0</v>
      </c>
      <c r="L49" s="8">
        <f>'[1]2015'!DH49</f>
        <v>0</v>
      </c>
      <c r="M49" s="8">
        <f>'[1]2015'!DI49</f>
        <v>0</v>
      </c>
      <c r="N49" s="8">
        <f>'[1]2015'!DJ49</f>
        <v>0</v>
      </c>
      <c r="O49" s="8">
        <f>'[1]2015'!DK49</f>
        <v>0</v>
      </c>
      <c r="P49" s="8">
        <f>'[1]2015'!DL49</f>
        <v>0</v>
      </c>
      <c r="Q49" s="8">
        <f>'[1]2015'!DM49</f>
        <v>0</v>
      </c>
      <c r="R49" s="8" t="e">
        <f>'[1]2015'!DN49</f>
        <v>#DIV/0!</v>
      </c>
      <c r="S49" s="8">
        <f>'[1]2015'!DO49</f>
        <v>0</v>
      </c>
      <c r="T49" s="8">
        <f>'[1]2015'!DP49</f>
        <v>0</v>
      </c>
      <c r="U49" s="8">
        <f>'[1]2015'!DQ49</f>
        <v>0</v>
      </c>
      <c r="V49" s="8">
        <f>'[1]2015'!DR49</f>
        <v>0</v>
      </c>
      <c r="W49" s="8">
        <f>'[1]2015'!DS49</f>
        <v>0</v>
      </c>
      <c r="X49" s="8">
        <f>'[1]2015'!DT49</f>
        <v>0</v>
      </c>
      <c r="Y49" s="8">
        <f>'[1]2015'!DU49</f>
        <v>0</v>
      </c>
      <c r="Z49" s="8" t="e">
        <f>'[1]2015'!DV49</f>
        <v>#DIV/0!</v>
      </c>
      <c r="AA49" s="8">
        <f>'[1]2015'!DW49</f>
        <v>0</v>
      </c>
      <c r="AB49" s="8">
        <f>'[1]2015'!DX49</f>
        <v>0</v>
      </c>
      <c r="AC49" s="8">
        <f>'[1]2015'!DY49</f>
        <v>0</v>
      </c>
      <c r="AD49" s="8">
        <f>'[1]2015'!DZ49</f>
        <v>0</v>
      </c>
      <c r="AE49" s="8">
        <f>'[1]2015'!EA49</f>
        <v>0</v>
      </c>
      <c r="AF49" s="8">
        <f>'[1]2015'!EB49</f>
        <v>0</v>
      </c>
      <c r="AG49" s="8">
        <f>'[1]2015'!EC49</f>
        <v>0</v>
      </c>
      <c r="AH49" s="8" t="e">
        <f>'[1]2015'!ED49</f>
        <v>#DIV/0!</v>
      </c>
    </row>
    <row r="50" spans="1:34">
      <c r="A50" s="1">
        <f>'[1]2015 tab'!A51</f>
        <v>0</v>
      </c>
      <c r="B50" s="1" t="str">
        <f>'[1]2015 tab'!B50</f>
        <v>Médicaments non utilisés</v>
      </c>
      <c r="C50" s="8">
        <f>'[1]2015'!CY50</f>
        <v>6.822587853196918E-4</v>
      </c>
      <c r="D50" s="9">
        <f>'[1]2015'!CZ50</f>
        <v>6.0903272249714351E-4</v>
      </c>
      <c r="E50" s="10">
        <f>'[1]2015'!DA50</f>
        <v>1.3073980759007648E-3</v>
      </c>
      <c r="F50" s="8">
        <f>'[1]2015'!DB50</f>
        <v>9.3914981517040572E-3</v>
      </c>
      <c r="G50" s="8">
        <f>'[1]2015'!DC50</f>
        <v>-8.1734327067097719E-3</v>
      </c>
      <c r="H50" s="8">
        <f>'[1]2015'!DD50</f>
        <v>8.7824654292069145E-3</v>
      </c>
      <c r="I50" s="8">
        <f>'[1]2015'!DE50</f>
        <v>8.7824654292069145E-3</v>
      </c>
      <c r="J50" s="8">
        <f>'[1]2015'!DF50</f>
        <v>14.420350672123543</v>
      </c>
      <c r="K50" s="8">
        <f>'[1]2015'!DG50</f>
        <v>1.0669397288212972E-3</v>
      </c>
      <c r="L50" s="8">
        <f>'[1]2015'!DH50</f>
        <v>9.9385384147172785E-4</v>
      </c>
      <c r="M50" s="8">
        <f>'[1]2015'!DI50</f>
        <v>2.1938806503740199E-3</v>
      </c>
      <c r="N50" s="8">
        <f>'[1]2015'!DJ50</f>
        <v>4.3748509919738013E-3</v>
      </c>
      <c r="O50" s="8">
        <f>'[1]2015'!DK50</f>
        <v>-2.387143309030346E-3</v>
      </c>
      <c r="P50" s="8">
        <f>'[1]2015'!DL50</f>
        <v>3.3809971505020736E-3</v>
      </c>
      <c r="Q50" s="8">
        <f>'[1]2015'!DM50</f>
        <v>3.3809971505020736E-3</v>
      </c>
      <c r="R50" s="8">
        <f>'[1]2015'!DN50</f>
        <v>3.4019058028647291</v>
      </c>
      <c r="S50" s="8">
        <f>'[1]2015'!DO50</f>
        <v>2.3855546343457671E-4</v>
      </c>
      <c r="T50" s="8">
        <f>'[1]2015'!DP50</f>
        <v>1.7933571154881301E-4</v>
      </c>
      <c r="U50" s="8">
        <f>'[1]2015'!DQ50</f>
        <v>3.7449083317759322E-4</v>
      </c>
      <c r="V50" s="8">
        <f>'[1]2015'!DR50</f>
        <v>7.564648455546816E-4</v>
      </c>
      <c r="W50" s="8">
        <f>'[1]2015'!DS50</f>
        <v>-3.9779342245705558E-4</v>
      </c>
      <c r="X50" s="8">
        <f>'[1]2015'!DT50</f>
        <v>5.7712913400586859E-4</v>
      </c>
      <c r="Y50" s="8">
        <f>'[1]2015'!DU50</f>
        <v>5.7712913400586859E-4</v>
      </c>
      <c r="Z50" s="8">
        <f>'[1]2015'!DV50</f>
        <v>3.2181495198115129</v>
      </c>
      <c r="AA50" s="8">
        <f>'[1]2015'!DW50</f>
        <v>4.2201969846140048E-3</v>
      </c>
      <c r="AB50" s="8">
        <f>'[1]2015'!DX50</f>
        <v>3.9747671053886463E-3</v>
      </c>
      <c r="AC50" s="8">
        <f>'[1]2015'!DY50</f>
        <v>1.0053020138231415E-2</v>
      </c>
      <c r="AD50" s="8">
        <f>'[1]2015'!DZ50</f>
        <v>1.9467511633449359E-2</v>
      </c>
      <c r="AE50" s="8">
        <f>'[1]2015'!EA50</f>
        <v>-1.1517977422672066E-2</v>
      </c>
      <c r="AF50" s="8">
        <f>'[1]2015'!EB50</f>
        <v>1.5492744528060712E-2</v>
      </c>
      <c r="AG50" s="8">
        <f>'[1]2015'!EC50</f>
        <v>1.5492744528060712E-2</v>
      </c>
      <c r="AH50" s="8">
        <f>'[1]2015'!ED50</f>
        <v>3.8977741631848031</v>
      </c>
    </row>
    <row r="51" spans="1:34">
      <c r="A51" s="1"/>
      <c r="B51" s="1" t="str">
        <f>'[1]2015 tab'!B51</f>
        <v>Autres déchets ménagers spéciaux</v>
      </c>
      <c r="C51" s="8">
        <f>'[1]2015'!CY51</f>
        <v>7.0844697790626893E-4</v>
      </c>
      <c r="D51" s="9">
        <f>'[1]2015'!CZ51</f>
        <v>6.6499462380068897E-4</v>
      </c>
      <c r="E51" s="10">
        <f>'[1]2015'!DA51</f>
        <v>1.880888831768257E-3</v>
      </c>
      <c r="F51" s="8">
        <f>'[1]2015'!DB51</f>
        <v>1.3299892476013778E-2</v>
      </c>
      <c r="G51" s="8">
        <f>'[1]2015'!DC51</f>
        <v>-1.1969903228412401E-2</v>
      </c>
      <c r="H51" s="8">
        <f>'[1]2015'!DD51</f>
        <v>1.2634897852213089E-2</v>
      </c>
      <c r="I51" s="8">
        <f>'[1]2015'!DE51</f>
        <v>1.2634897852213089E-2</v>
      </c>
      <c r="J51" s="8">
        <f>'[1]2015'!DF51</f>
        <v>18.999999999999996</v>
      </c>
      <c r="K51" s="8">
        <f>'[1]2015'!DG51</f>
        <v>0</v>
      </c>
      <c r="L51" s="8">
        <f>'[1]2015'!DH51</f>
        <v>0</v>
      </c>
      <c r="M51" s="8">
        <f>'[1]2015'!DI51</f>
        <v>0</v>
      </c>
      <c r="N51" s="8">
        <f>'[1]2015'!DJ51</f>
        <v>0</v>
      </c>
      <c r="O51" s="8">
        <f>'[1]2015'!DK51</f>
        <v>0</v>
      </c>
      <c r="P51" s="8">
        <f>'[1]2015'!DL51</f>
        <v>0</v>
      </c>
      <c r="Q51" s="8">
        <f>'[1]2015'!DM51</f>
        <v>0</v>
      </c>
      <c r="R51" s="8" t="e">
        <f>'[1]2015'!DN51</f>
        <v>#DIV/0!</v>
      </c>
      <c r="S51" s="8">
        <f>'[1]2015'!DO51</f>
        <v>0</v>
      </c>
      <c r="T51" s="8">
        <f>'[1]2015'!DP51</f>
        <v>0</v>
      </c>
      <c r="U51" s="8">
        <f>'[1]2015'!DQ51</f>
        <v>0</v>
      </c>
      <c r="V51" s="8">
        <f>'[1]2015'!DR51</f>
        <v>0</v>
      </c>
      <c r="W51" s="8">
        <f>'[1]2015'!DS51</f>
        <v>0</v>
      </c>
      <c r="X51" s="8">
        <f>'[1]2015'!DT51</f>
        <v>0</v>
      </c>
      <c r="Y51" s="8">
        <f>'[1]2015'!DU51</f>
        <v>0</v>
      </c>
      <c r="Z51" s="8" t="e">
        <f>'[1]2015'!DV51</f>
        <v>#DIV/0!</v>
      </c>
      <c r="AA51" s="8">
        <f>'[1]2015'!DW51</f>
        <v>2.1350872870557703E-4</v>
      </c>
      <c r="AB51" s="8">
        <f>'[1]2015'!DX51</f>
        <v>2.5000000000000001E-4</v>
      </c>
      <c r="AC51" s="8">
        <f>'[1]2015'!DY51</f>
        <v>7.0710678118654751E-4</v>
      </c>
      <c r="AD51" s="8">
        <f>'[1]2015'!DZ51</f>
        <v>1.3397247358851686E-3</v>
      </c>
      <c r="AE51" s="8">
        <f>'[1]2015'!EA51</f>
        <v>-8.3972473588516858E-4</v>
      </c>
      <c r="AF51" s="8">
        <f>'[1]2015'!EB51</f>
        <v>1.0897247358851686E-3</v>
      </c>
      <c r="AG51" s="8">
        <f>'[1]2015'!EC51</f>
        <v>1.0897247358851686E-3</v>
      </c>
      <c r="AH51" s="8">
        <f>'[1]2015'!ED51</f>
        <v>4.358898943540674</v>
      </c>
    </row>
    <row r="52" spans="1:34">
      <c r="A52" s="1" t="str">
        <f>'[1]2015 tab'!A52</f>
        <v>Eléments fins &lt; 20 mm</v>
      </c>
      <c r="B52" s="1">
        <f>'[1]2015 tab'!B52</f>
        <v>0</v>
      </c>
      <c r="C52" s="8">
        <f>'[1]2015'!CY52</f>
        <v>0.12693970539019128</v>
      </c>
      <c r="D52" s="9">
        <f>'[1]2015'!CZ52</f>
        <v>6.2253775219535505E-2</v>
      </c>
      <c r="E52" s="10">
        <f>'[1]2015'!DA52</f>
        <v>2.302866896451675E-2</v>
      </c>
      <c r="F52" s="8">
        <f>'[1]2015'!DB52</f>
        <v>0.21694919109138033</v>
      </c>
      <c r="G52" s="8">
        <f>'[1]2015'!DC52</f>
        <v>-9.2441640652309309E-2</v>
      </c>
      <c r="H52" s="8">
        <f>'[1]2015'!DD52</f>
        <v>0.15469541587184482</v>
      </c>
      <c r="I52" s="8">
        <f>'[1]2015'!DE52</f>
        <v>0.15469541587184482</v>
      </c>
      <c r="J52" s="8">
        <f>'[1]2015'!DF52</f>
        <v>2.4849162211659852</v>
      </c>
      <c r="K52" s="8">
        <f>'[1]2015'!DG52</f>
        <v>0.10509414303805636</v>
      </c>
      <c r="L52" s="8">
        <f>'[1]2015'!DH52</f>
        <v>5.1513162559565395E-2</v>
      </c>
      <c r="M52" s="8">
        <f>'[1]2015'!DI52</f>
        <v>8.140934374325514E-3</v>
      </c>
      <c r="N52" s="8">
        <f>'[1]2015'!DJ52</f>
        <v>6.4059185023151319E-2</v>
      </c>
      <c r="O52" s="8">
        <f>'[1]2015'!DK52</f>
        <v>3.8967140095979472E-2</v>
      </c>
      <c r="P52" s="8">
        <f>'[1]2015'!DL52</f>
        <v>1.2546022463585922E-2</v>
      </c>
      <c r="Q52" s="8">
        <f>'[1]2015'!DM52</f>
        <v>1.2546022463585924E-2</v>
      </c>
      <c r="R52" s="8">
        <f>'[1]2015'!DN52</f>
        <v>0.24354983930716312</v>
      </c>
      <c r="S52" s="8">
        <f>'[1]2015'!DO52</f>
        <v>0.13743340599162612</v>
      </c>
      <c r="T52" s="8">
        <f>'[1]2015'!DP52</f>
        <v>6.7400888318801963E-2</v>
      </c>
      <c r="U52" s="8">
        <f>'[1]2015'!DQ52</f>
        <v>1.9284337440078139E-2</v>
      </c>
      <c r="V52" s="8">
        <f>'[1]2015'!DR52</f>
        <v>9.7120048257201108E-2</v>
      </c>
      <c r="W52" s="8">
        <f>'[1]2015'!DS52</f>
        <v>3.7681728380402818E-2</v>
      </c>
      <c r="X52" s="8">
        <f>'[1]2015'!DT52</f>
        <v>2.9719159938399149E-2</v>
      </c>
      <c r="Y52" s="8">
        <f>'[1]2015'!DU52</f>
        <v>2.9719159938399145E-2</v>
      </c>
      <c r="Z52" s="8">
        <f>'[1]2015'!DV52</f>
        <v>0.44093127968624668</v>
      </c>
      <c r="AA52" s="8">
        <f>'[1]2015'!DW52</f>
        <v>0.13742693581842688</v>
      </c>
      <c r="AB52" s="8">
        <f>'[1]2015'!DX52</f>
        <v>6.7442988135257717E-2</v>
      </c>
      <c r="AC52" s="8">
        <f>'[1]2015'!DY52</f>
        <v>2.9285538869876421E-2</v>
      </c>
      <c r="AD52" s="8">
        <f>'[1]2015'!DZ52</f>
        <v>0.11257503460874733</v>
      </c>
      <c r="AE52" s="8">
        <f>'[1]2015'!EA52</f>
        <v>2.2310941661768099E-2</v>
      </c>
      <c r="AF52" s="8">
        <f>'[1]2015'!EB52</f>
        <v>4.5132046473489618E-2</v>
      </c>
      <c r="AG52" s="8">
        <f>'[1]2015'!EC52</f>
        <v>4.5132046473489618E-2</v>
      </c>
      <c r="AH52" s="8">
        <f>'[1]2015'!ED52</f>
        <v>0.66918812053488441</v>
      </c>
    </row>
    <row r="53" spans="1:34">
      <c r="A53" s="1" t="str">
        <f>'[1]2015 tab'!A53</f>
        <v>Total</v>
      </c>
      <c r="B53" s="1">
        <f>'[1]2015 tab'!B53</f>
        <v>0</v>
      </c>
      <c r="C53" s="8">
        <f>'[1]2015'!CY53</f>
        <v>1</v>
      </c>
      <c r="D53" s="9">
        <f>SUM(D7:D52)</f>
        <v>1</v>
      </c>
      <c r="E53" s="10">
        <f>'[1]2015'!DA53</f>
        <v>2.5177491625509456E-16</v>
      </c>
      <c r="F53" s="8">
        <f>'[1]2015'!DB53</f>
        <v>1.0000000000000018</v>
      </c>
      <c r="G53" s="8">
        <f>'[1]2015'!DC53</f>
        <v>0.99999999999999833</v>
      </c>
      <c r="H53" s="8">
        <f>'[1]2015'!DD53</f>
        <v>1.6913016308581984E-15</v>
      </c>
      <c r="I53" s="8">
        <f>'[1]2015'!DE53</f>
        <v>1.7208456881689926E-15</v>
      </c>
      <c r="J53" s="8">
        <f>'[1]2015'!DF53</f>
        <v>1.7208456881689926E-15</v>
      </c>
      <c r="K53" s="8">
        <f>'[1]2015'!DG53</f>
        <v>1</v>
      </c>
      <c r="L53" s="8">
        <f>'[1]2015'!DH53</f>
        <v>0.99999999999999989</v>
      </c>
      <c r="M53" s="8">
        <f>'[1]2015'!DI53</f>
        <v>2.7194799110210365E-16</v>
      </c>
      <c r="N53" s="8">
        <f>'[1]2015'!DJ53</f>
        <v>1.0000000000000002</v>
      </c>
      <c r="O53" s="8">
        <f>'[1]2015'!DK53</f>
        <v>0.99999999999999944</v>
      </c>
      <c r="P53" s="8">
        <f>'[1]2015'!DL53</f>
        <v>4.1910000110727258E-16</v>
      </c>
      <c r="Q53" s="8">
        <f>'[1]2015'!DM53</f>
        <v>3.8857805861880479E-16</v>
      </c>
      <c r="R53" s="8">
        <f>'[1]2015'!DN53</f>
        <v>3.8857805861880484E-16</v>
      </c>
      <c r="S53" s="8">
        <f>'[1]2015'!DO53</f>
        <v>1</v>
      </c>
      <c r="T53" s="8">
        <f>'[1]2015'!DP53</f>
        <v>1</v>
      </c>
      <c r="U53" s="8">
        <f>'[1]2015'!DQ53</f>
        <v>1.32697032177375E-16</v>
      </c>
      <c r="V53" s="8">
        <f>'[1]2015'!DR53</f>
        <v>1.0000000000000002</v>
      </c>
      <c r="W53" s="8">
        <f>'[1]2015'!DS53</f>
        <v>0.99999999999999978</v>
      </c>
      <c r="X53" s="8">
        <f>'[1]2015'!DT53</f>
        <v>2.0449986082665883E-16</v>
      </c>
      <c r="Y53" s="8">
        <f>'[1]2015'!DU53</f>
        <v>2.2204460492503131E-16</v>
      </c>
      <c r="Z53" s="8">
        <f>'[1]2015'!DV53</f>
        <v>2.2204460492503131E-16</v>
      </c>
      <c r="AA53" s="8">
        <f>'[1]2015'!DW53</f>
        <v>1</v>
      </c>
      <c r="AB53" s="8">
        <f>SUM(AB7:AB52)</f>
        <v>0.99999109866388447</v>
      </c>
      <c r="AC53" s="8">
        <f>'[1]2015'!DY53</f>
        <v>1.8350927900263336E-4</v>
      </c>
      <c r="AD53" s="8">
        <f>'[1]2015'!DZ53</f>
        <v>1.000273905456174</v>
      </c>
      <c r="AE53" s="8">
        <f>'[1]2015'!EA53</f>
        <v>0.99970829187159482</v>
      </c>
      <c r="AF53" s="8">
        <f>'[1]2015'!EB53</f>
        <v>2.8280679228964343E-4</v>
      </c>
      <c r="AG53" s="8">
        <f>'[1]2015'!EC53</f>
        <v>2.828067922895916E-4</v>
      </c>
      <c r="AH53" s="8">
        <f>'[1]2015'!ED53</f>
        <v>2.8280930967031356E-4</v>
      </c>
    </row>
    <row r="54" spans="1:34">
      <c r="A54">
        <f>'[1]2015 tab'!A56</f>
        <v>0</v>
      </c>
      <c r="B54">
        <f>'[1]2015 tab'!B53</f>
        <v>0</v>
      </c>
    </row>
    <row r="55" spans="1:34">
      <c r="A55">
        <f>'[1]2015 tab'!A57</f>
        <v>0</v>
      </c>
      <c r="B55">
        <f>'[1]2015 tab'!B57</f>
        <v>0</v>
      </c>
      <c r="C55" s="239" t="s">
        <v>0</v>
      </c>
      <c r="D55" s="239"/>
      <c r="E55" s="239"/>
      <c r="F55" s="239"/>
      <c r="G55" s="239"/>
      <c r="H55" s="239"/>
      <c r="I55" s="239"/>
      <c r="J55" s="239"/>
      <c r="K55" s="239" t="s">
        <v>14</v>
      </c>
      <c r="L55" s="239"/>
      <c r="M55" s="239"/>
      <c r="N55" s="239"/>
      <c r="O55" s="239"/>
      <c r="P55" s="239"/>
      <c r="Q55" s="239"/>
      <c r="R55" s="239"/>
      <c r="S55" s="239" t="s">
        <v>15</v>
      </c>
      <c r="T55" s="239"/>
      <c r="U55" s="239"/>
      <c r="V55" s="239"/>
      <c r="W55" s="239"/>
      <c r="X55" s="239"/>
      <c r="Y55" s="239"/>
      <c r="Z55" s="239"/>
      <c r="AA55" s="239" t="s">
        <v>16</v>
      </c>
      <c r="AB55" s="239"/>
      <c r="AC55" s="239"/>
      <c r="AD55" s="239"/>
      <c r="AE55" s="239"/>
      <c r="AF55" s="239"/>
      <c r="AG55" s="239"/>
      <c r="AH55" s="239"/>
    </row>
    <row r="56" spans="1:34" ht="25.5">
      <c r="A56">
        <f>'[1]2015 tab'!A58</f>
        <v>0</v>
      </c>
      <c r="B56">
        <f>'[1]2015 tab'!B58</f>
        <v>0</v>
      </c>
      <c r="C56" s="11" t="s">
        <v>0</v>
      </c>
      <c r="D56" s="12" t="s">
        <v>17</v>
      </c>
      <c r="E56" s="11" t="s">
        <v>18</v>
      </c>
      <c r="F56" s="13" t="s">
        <v>6</v>
      </c>
      <c r="G56" s="13" t="s">
        <v>7</v>
      </c>
      <c r="H56" s="13" t="s">
        <v>8</v>
      </c>
      <c r="I56" s="13" t="s">
        <v>9</v>
      </c>
      <c r="J56" s="13" t="s">
        <v>10</v>
      </c>
      <c r="K56" s="11" t="s">
        <v>1</v>
      </c>
      <c r="L56" s="12" t="s">
        <v>19</v>
      </c>
      <c r="M56" s="11" t="s">
        <v>18</v>
      </c>
      <c r="N56" s="13" t="s">
        <v>6</v>
      </c>
      <c r="O56" s="13" t="s">
        <v>7</v>
      </c>
      <c r="P56" s="13" t="s">
        <v>8</v>
      </c>
      <c r="Q56" s="13" t="s">
        <v>9</v>
      </c>
      <c r="R56" s="13" t="s">
        <v>10</v>
      </c>
      <c r="S56" s="11" t="s">
        <v>2</v>
      </c>
      <c r="T56" s="12" t="s">
        <v>20</v>
      </c>
      <c r="U56" s="11" t="s">
        <v>18</v>
      </c>
      <c r="V56" s="13" t="s">
        <v>6</v>
      </c>
      <c r="W56" s="13" t="s">
        <v>7</v>
      </c>
      <c r="X56" s="13" t="s">
        <v>8</v>
      </c>
      <c r="Y56" s="13" t="s">
        <v>9</v>
      </c>
      <c r="Z56" s="13" t="s">
        <v>10</v>
      </c>
      <c r="AA56" s="11" t="s">
        <v>3</v>
      </c>
      <c r="AB56" s="12" t="s">
        <v>21</v>
      </c>
      <c r="AC56" s="11" t="s">
        <v>18</v>
      </c>
      <c r="AD56" s="13" t="s">
        <v>6</v>
      </c>
      <c r="AE56" s="13" t="s">
        <v>7</v>
      </c>
      <c r="AF56" s="13" t="s">
        <v>8</v>
      </c>
      <c r="AG56" s="13" t="s">
        <v>9</v>
      </c>
      <c r="AH56" s="13" t="s">
        <v>10</v>
      </c>
    </row>
    <row r="57" spans="1:34">
      <c r="A57">
        <f>'[1]2015 tab'!A59</f>
        <v>0</v>
      </c>
      <c r="B57" t="str">
        <f>'[1]2015 tab'!B59</f>
        <v>MODECOM 2007</v>
      </c>
      <c r="C57" s="14" t="s">
        <v>22</v>
      </c>
      <c r="D57" s="14" t="s">
        <v>23</v>
      </c>
      <c r="E57" s="15"/>
      <c r="F57" s="15"/>
      <c r="G57" s="15"/>
      <c r="H57" s="15"/>
      <c r="I57" s="15"/>
      <c r="J57" s="15"/>
      <c r="K57" s="14" t="s">
        <v>22</v>
      </c>
      <c r="L57" s="14" t="s">
        <v>23</v>
      </c>
      <c r="M57" s="15"/>
      <c r="N57" s="15"/>
      <c r="O57" s="15"/>
      <c r="P57" s="15"/>
      <c r="Q57" s="15"/>
      <c r="R57" s="15"/>
      <c r="S57" s="14" t="s">
        <v>22</v>
      </c>
      <c r="T57" s="14" t="s">
        <v>23</v>
      </c>
      <c r="U57" s="15"/>
      <c r="V57" s="15"/>
      <c r="W57" s="15"/>
      <c r="X57" s="15"/>
      <c r="Y57" s="15"/>
      <c r="Z57" s="15"/>
      <c r="AA57" s="14" t="s">
        <v>22</v>
      </c>
      <c r="AB57" s="14" t="s">
        <v>23</v>
      </c>
      <c r="AC57" s="15"/>
      <c r="AD57" s="16"/>
      <c r="AE57" s="16"/>
      <c r="AF57" s="16"/>
      <c r="AG57" s="16"/>
      <c r="AH57" s="16"/>
    </row>
    <row r="58" spans="1:34">
      <c r="A58" t="str">
        <f>'[1]2015 tab'!A60</f>
        <v>Déchets Putrescibles</v>
      </c>
      <c r="B58">
        <f>'[1]2015 tab'!B60</f>
        <v>0.30930000000000002</v>
      </c>
      <c r="C58" s="17">
        <f>'[1]2015'!CY58</f>
        <v>0.10964827085759109</v>
      </c>
      <c r="D58" s="17">
        <f>'[1]2015'!CZ58</f>
        <v>0.23169552937331606</v>
      </c>
      <c r="E58" s="17">
        <f>'[1]2015'!DA58</f>
        <v>7.6339221821012229E-2</v>
      </c>
      <c r="F58" s="17">
        <f>'[1]2015'!DB58</f>
        <v>0.74450535286466324</v>
      </c>
      <c r="G58" s="17">
        <f>'[1]2015'!DC58</f>
        <v>-0.28111429411803113</v>
      </c>
      <c r="H58" s="17">
        <f>'[1]2015'!DD58</f>
        <v>0.51280982349134718</v>
      </c>
      <c r="I58" s="17">
        <f>'[1]2015'!DE58</f>
        <v>0.51280982349134718</v>
      </c>
      <c r="J58" s="17">
        <f>'[1]2015'!DF58</f>
        <v>2.2132918355325271</v>
      </c>
      <c r="K58" s="17">
        <f>'[1]2015'!DG58</f>
        <v>0.13055788843706423</v>
      </c>
      <c r="L58" s="17">
        <f>'[1]2015'!DH58</f>
        <v>0.26039766006620374</v>
      </c>
      <c r="M58" s="17">
        <f>'[1]2015'!DI58</f>
        <v>0.12084798346127856</v>
      </c>
      <c r="N58" s="17">
        <f>'[1]2015'!DJ58</f>
        <v>0.44663691043602094</v>
      </c>
      <c r="O58" s="17">
        <f>'[1]2015'!DK58</f>
        <v>7.4158409696386512E-2</v>
      </c>
      <c r="P58" s="17">
        <f>'[1]2015'!DL58</f>
        <v>0.18623925036981723</v>
      </c>
      <c r="Q58" s="17">
        <f>'[1]2015'!DM58</f>
        <v>0.1862392503698172</v>
      </c>
      <c r="R58" s="17">
        <f>'[1]2015'!DN58</f>
        <v>0.71521092133649578</v>
      </c>
      <c r="S58" s="17">
        <f>'[1]2015'!DO58</f>
        <v>0.1308780448249921</v>
      </c>
      <c r="T58" s="17">
        <f>'[1]2015'!DP58</f>
        <v>0.26232277415123101</v>
      </c>
      <c r="U58" s="17">
        <f>'[1]2015'!DQ58</f>
        <v>0.12773839710687743</v>
      </c>
      <c r="V58" s="17">
        <f>'[1]2015'!DR58</f>
        <v>0.47277292563379947</v>
      </c>
      <c r="W58" s="17">
        <f>'[1]2015'!DS58</f>
        <v>5.1872622668662577E-2</v>
      </c>
      <c r="X58" s="17">
        <f>'[1]2015'!DT58</f>
        <v>0.21045015148256843</v>
      </c>
      <c r="Y58" s="17">
        <f>'[1]2015'!DU58</f>
        <v>0.21045015148256846</v>
      </c>
      <c r="Z58" s="17">
        <f>'[1]2015'!DV58</f>
        <v>0.80225650313244401</v>
      </c>
      <c r="AA58" s="17">
        <f>'[1]2015'!DW58</f>
        <v>7.0652245142417774E-2</v>
      </c>
      <c r="AB58" s="17">
        <f>'[1]2015'!DX58</f>
        <v>0.15921798927368719</v>
      </c>
      <c r="AC58" s="17">
        <f>'[1]2015'!DY58</f>
        <v>6.5349637625710069E-2</v>
      </c>
      <c r="AD58" s="17">
        <f>'[1]2015'!DZ58</f>
        <v>0.2541688114095117</v>
      </c>
      <c r="AE58" s="17">
        <f>'[1]2015'!EA58</f>
        <v>6.4267167137862694E-2</v>
      </c>
      <c r="AF58" s="17">
        <f>'[1]2015'!EB58</f>
        <v>9.4950822135824495E-2</v>
      </c>
      <c r="AG58" s="17">
        <f>'[1]2015'!EC58</f>
        <v>9.4950822135824509E-2</v>
      </c>
      <c r="AH58" s="17">
        <f>'[1]2015'!ED58</f>
        <v>0.59635737499868269</v>
      </c>
    </row>
    <row r="59" spans="1:34">
      <c r="A59" t="str">
        <f>'[1]2015 tab'!A61</f>
        <v>Papiers</v>
      </c>
      <c r="B59">
        <f>'[1]2015 tab'!B61</f>
        <v>0.1033</v>
      </c>
      <c r="C59" s="17">
        <f>'[1]2015'!CY59</f>
        <v>0.12083259845801773</v>
      </c>
      <c r="D59" s="17">
        <f>'[1]2015'!CZ59</f>
        <v>0.10757664682178068</v>
      </c>
      <c r="E59" s="17">
        <f>'[1]2015'!DA59</f>
        <v>4.3614759128867926E-2</v>
      </c>
      <c r="F59" s="17">
        <f>'[1]2015'!DB59</f>
        <v>0.40055942025026436</v>
      </c>
      <c r="G59" s="17">
        <f>'[1]2015'!DC59</f>
        <v>-0.18540612660670297</v>
      </c>
      <c r="H59" s="17">
        <f>'[1]2015'!DD59</f>
        <v>0.29298277342848367</v>
      </c>
      <c r="I59" s="17">
        <f>'[1]2015'!DE59</f>
        <v>0.29298277342848367</v>
      </c>
      <c r="J59" s="17">
        <f>'[1]2015'!DF59</f>
        <v>2.7234793245959814</v>
      </c>
      <c r="K59" s="17">
        <f>'[1]2015'!DG59</f>
        <v>0.12900251805377336</v>
      </c>
      <c r="L59" s="17">
        <f>'[1]2015'!DH59</f>
        <v>0.11005546212846615</v>
      </c>
      <c r="M59" s="17">
        <f>'[1]2015'!DI59</f>
        <v>4.0917992699118624E-2</v>
      </c>
      <c r="N59" s="17">
        <f>'[1]2015'!DJ59</f>
        <v>0.17311432392042345</v>
      </c>
      <c r="O59" s="17">
        <f>'[1]2015'!DK59</f>
        <v>4.6996600336508848E-2</v>
      </c>
      <c r="P59" s="17">
        <f>'[1]2015'!DL59</f>
        <v>6.3058861791957299E-2</v>
      </c>
      <c r="Q59" s="17">
        <f>'[1]2015'!DM59</f>
        <v>6.3058861791957299E-2</v>
      </c>
      <c r="R59" s="17">
        <f>'[1]2015'!DN59</f>
        <v>0.57297348602606935</v>
      </c>
      <c r="S59" s="17">
        <f>'[1]2015'!DO59</f>
        <v>0.12014164009939624</v>
      </c>
      <c r="T59" s="17">
        <f>'[1]2015'!DP59</f>
        <v>0.10561353660528981</v>
      </c>
      <c r="U59" s="17">
        <f>'[1]2015'!DQ59</f>
        <v>2.9839550337447767E-2</v>
      </c>
      <c r="V59" s="17">
        <f>'[1]2015'!DR59</f>
        <v>0.1547744626143536</v>
      </c>
      <c r="W59" s="17">
        <f>'[1]2015'!DS59</f>
        <v>5.6452610596226034E-2</v>
      </c>
      <c r="X59" s="17">
        <f>'[1]2015'!DT59</f>
        <v>4.9160926009063778E-2</v>
      </c>
      <c r="Y59" s="17">
        <f>'[1]2015'!DU59</f>
        <v>4.9160926009063785E-2</v>
      </c>
      <c r="Z59" s="17">
        <f>'[1]2015'!DV59</f>
        <v>0.46547940339118882</v>
      </c>
      <c r="AA59" s="17">
        <f>'[1]2015'!DW59</f>
        <v>0.17479820697687481</v>
      </c>
      <c r="AB59" s="17">
        <f>'[1]2015'!DX59</f>
        <v>0.1625755700878842</v>
      </c>
      <c r="AC59" s="17">
        <f>'[1]2015'!DY59</f>
        <v>8.8244464404152415E-2</v>
      </c>
      <c r="AD59" s="17">
        <f>'[1]2015'!DZ59</f>
        <v>0.29079180430940837</v>
      </c>
      <c r="AE59" s="17">
        <f>'[1]2015'!EA59</f>
        <v>3.435933586636003E-2</v>
      </c>
      <c r="AF59" s="17">
        <f>'[1]2015'!EB59</f>
        <v>0.12821623422152417</v>
      </c>
      <c r="AG59" s="17">
        <f>'[1]2015'!EC59</f>
        <v>0.12821623422152417</v>
      </c>
      <c r="AH59" s="17">
        <f>'[1]2015'!ED59</f>
        <v>0.78865621785741702</v>
      </c>
    </row>
    <row r="60" spans="1:34">
      <c r="A60" t="str">
        <f>'[1]2015 tab'!A62</f>
        <v>Cartons</v>
      </c>
      <c r="B60">
        <f>'[1]2015 tab'!B62</f>
        <v>5.6899999999999999E-2</v>
      </c>
      <c r="C60" s="17">
        <f>'[1]2015'!CY60</f>
        <v>9.72912060141604E-2</v>
      </c>
      <c r="D60" s="17">
        <f>'[1]2015'!CZ60</f>
        <v>8.4819723343682193E-2</v>
      </c>
      <c r="E60" s="17">
        <f>'[1]2015'!DA60</f>
        <v>1.8680206416681326E-2</v>
      </c>
      <c r="F60" s="17">
        <f>'[1]2015'!DB60</f>
        <v>0.2103042793400805</v>
      </c>
      <c r="G60" s="17">
        <f>'[1]2015'!DC60</f>
        <v>-4.0664832652716129E-2</v>
      </c>
      <c r="H60" s="17">
        <f>'[1]2015'!DD60</f>
        <v>0.12548455599639832</v>
      </c>
      <c r="I60" s="17">
        <f>'[1]2015'!DE60</f>
        <v>0.12548455599639832</v>
      </c>
      <c r="J60" s="17">
        <f>'[1]2015'!DF60</f>
        <v>1.4794266126988618</v>
      </c>
      <c r="K60" s="17">
        <f>'[1]2015'!DG60</f>
        <v>8.1618425182586357E-2</v>
      </c>
      <c r="L60" s="17">
        <f>'[1]2015'!DH60</f>
        <v>6.881821038836293E-2</v>
      </c>
      <c r="M60" s="17">
        <f>'[1]2015'!DI60</f>
        <v>1.9659738770715939E-2</v>
      </c>
      <c r="N60" s="17">
        <f>'[1]2015'!DJ60</f>
        <v>9.9115902631591285E-2</v>
      </c>
      <c r="O60" s="17">
        <f>'[1]2015'!DK60</f>
        <v>3.8520518145134575E-2</v>
      </c>
      <c r="P60" s="17">
        <f>'[1]2015'!DL60</f>
        <v>3.0297692243228355E-2</v>
      </c>
      <c r="Q60" s="17">
        <f>'[1]2015'!DM60</f>
        <v>3.0297692243228355E-2</v>
      </c>
      <c r="R60" s="17">
        <f>'[1]2015'!DN60</f>
        <v>0.44025690398295586</v>
      </c>
      <c r="S60" s="17">
        <f>'[1]2015'!DO60</f>
        <v>7.2899093040329349E-2</v>
      </c>
      <c r="T60" s="17">
        <f>'[1]2015'!DP60</f>
        <v>6.3296074595736967E-2</v>
      </c>
      <c r="U60" s="17">
        <f>'[1]2015'!DQ60</f>
        <v>1.8129745345932598E-2</v>
      </c>
      <c r="V60" s="17">
        <f>'[1]2015'!DR60</f>
        <v>9.3164992171081151E-2</v>
      </c>
      <c r="W60" s="17">
        <f>'[1]2015'!DS60</f>
        <v>3.3427157020392791E-2</v>
      </c>
      <c r="X60" s="17">
        <f>'[1]2015'!DT60</f>
        <v>2.9868917575344177E-2</v>
      </c>
      <c r="Y60" s="17">
        <f>'[1]2015'!DU60</f>
        <v>2.986891757534418E-2</v>
      </c>
      <c r="Z60" s="17">
        <f>'[1]2015'!DV60</f>
        <v>0.47189210019914679</v>
      </c>
      <c r="AA60" s="17">
        <f>'[1]2015'!DW60</f>
        <v>0.10133915457077311</v>
      </c>
      <c r="AB60" s="17">
        <f>'[1]2015'!DX60</f>
        <v>9.3963136381704379E-2</v>
      </c>
      <c r="AC60" s="17">
        <f>'[1]2015'!DY60</f>
        <v>1.6805178697332349E-2</v>
      </c>
      <c r="AD60" s="17">
        <f>'[1]2015'!DZ60</f>
        <v>0.11838049493830911</v>
      </c>
      <c r="AE60" s="17">
        <f>'[1]2015'!EA60</f>
        <v>6.9545777825099644E-2</v>
      </c>
      <c r="AF60" s="17">
        <f>'[1]2015'!EB60</f>
        <v>2.4417358556604738E-2</v>
      </c>
      <c r="AG60" s="17">
        <f>'[1]2015'!EC60</f>
        <v>2.4417358556604735E-2</v>
      </c>
      <c r="AH60" s="17">
        <f>'[1]2015'!ED60</f>
        <v>0.25986104228593049</v>
      </c>
    </row>
    <row r="61" spans="1:34">
      <c r="A61" t="str">
        <f>'[1]2015 tab'!A63</f>
        <v>Composites</v>
      </c>
      <c r="B61">
        <f>'[1]2015 tab'!B63</f>
        <v>1.6899999999999998E-2</v>
      </c>
      <c r="C61" s="17">
        <f>'[1]2015'!CY61</f>
        <v>1.8878262664687562E-2</v>
      </c>
      <c r="D61" s="17">
        <f>'[1]2015'!CZ61</f>
        <v>2.08401137914846E-2</v>
      </c>
      <c r="E61" s="17">
        <f>'[1]2015'!DA61</f>
        <v>7.3436285195612808E-3</v>
      </c>
      <c r="F61" s="17">
        <f>'[1]2015'!DB61</f>
        <v>7.0171044276103323E-2</v>
      </c>
      <c r="G61" s="17">
        <f>'[1]2015'!DC61</f>
        <v>-2.8490816693134129E-2</v>
      </c>
      <c r="H61" s="17">
        <f>'[1]2015'!DD61</f>
        <v>4.9330930484618729E-2</v>
      </c>
      <c r="I61" s="17">
        <f>'[1]2015'!DE61</f>
        <v>4.9330930484618729E-2</v>
      </c>
      <c r="J61" s="17">
        <f>'[1]2015'!DF61</f>
        <v>2.3671142575418975</v>
      </c>
      <c r="K61" s="17">
        <f>'[1]2015'!DG61</f>
        <v>2.5164831219517889E-2</v>
      </c>
      <c r="L61" s="17">
        <f>'[1]2015'!DH61</f>
        <v>2.7765188330835827E-2</v>
      </c>
      <c r="M61" s="17">
        <f>'[1]2015'!DI61</f>
        <v>2.0606373917631777E-2</v>
      </c>
      <c r="N61" s="17">
        <f>'[1]2015'!DJ61</f>
        <v>5.9521743312901831E-2</v>
      </c>
      <c r="O61" s="17">
        <f>'[1]2015'!DK61</f>
        <v>-3.9913666512301771E-3</v>
      </c>
      <c r="P61" s="17">
        <f>'[1]2015'!DL61</f>
        <v>3.1756554982066004E-2</v>
      </c>
      <c r="Q61" s="17">
        <f>'[1]2015'!DM61</f>
        <v>3.1756554982066004E-2</v>
      </c>
      <c r="R61" s="17">
        <f>'[1]2015'!DN61</f>
        <v>1.1437543518045361</v>
      </c>
      <c r="S61" s="17">
        <f>'[1]2015'!DO61</f>
        <v>1.5200039924699642E-2</v>
      </c>
      <c r="T61" s="17">
        <f>'[1]2015'!DP61</f>
        <v>1.6453397214242601E-2</v>
      </c>
      <c r="U61" s="17">
        <f>'[1]2015'!DQ61</f>
        <v>5.7002985010009494E-3</v>
      </c>
      <c r="V61" s="17">
        <f>'[1]2015'!DR61</f>
        <v>2.5844689967257112E-2</v>
      </c>
      <c r="W61" s="17">
        <f>'[1]2015'!DS61</f>
        <v>7.0621044612280918E-3</v>
      </c>
      <c r="X61" s="17">
        <f>'[1]2015'!DT61</f>
        <v>9.3912927530145091E-3</v>
      </c>
      <c r="Y61" s="17">
        <f>'[1]2015'!DU61</f>
        <v>9.3912927530145109E-3</v>
      </c>
      <c r="Z61" s="17">
        <f>'[1]2015'!DV61</f>
        <v>0.5707813791114883</v>
      </c>
      <c r="AA61" s="17">
        <f>'[1]2015'!DW61</f>
        <v>1.982415397807518E-2</v>
      </c>
      <c r="AB61" s="17">
        <f>'[1]2015'!DX61</f>
        <v>2.3063013006424684E-2</v>
      </c>
      <c r="AC61" s="17">
        <f>'[1]2015'!DY61</f>
        <v>1.8484094131684597E-2</v>
      </c>
      <c r="AD61" s="17">
        <f>'[1]2015'!DZ61</f>
        <v>4.9919779134060135E-2</v>
      </c>
      <c r="AE61" s="17">
        <f>'[1]2015'!EA61</f>
        <v>-3.793753121210771E-3</v>
      </c>
      <c r="AF61" s="17">
        <f>'[1]2015'!EB61</f>
        <v>2.6856766127635455E-2</v>
      </c>
      <c r="AG61" s="17">
        <f>'[1]2015'!EC61</f>
        <v>2.6856766127635455E-2</v>
      </c>
      <c r="AH61" s="17">
        <f>'[1]2015'!ED61</f>
        <v>1.1644951212642487</v>
      </c>
    </row>
    <row r="62" spans="1:34">
      <c r="A62" t="str">
        <f>'[1]2015 tab'!A64</f>
        <v xml:space="preserve">Textiles </v>
      </c>
      <c r="B62">
        <f>'[1]2015 tab'!B64</f>
        <v>2.3199999999999998E-2</v>
      </c>
      <c r="C62" s="17">
        <f>'[1]2015'!CY62</f>
        <v>2.8303948850538718E-2</v>
      </c>
      <c r="D62" s="17">
        <f>'[1]2015'!CZ62</f>
        <v>2.4954480028485902E-2</v>
      </c>
      <c r="E62" s="17">
        <f>'[1]2015'!DA62</f>
        <v>1.6273891097097454E-2</v>
      </c>
      <c r="F62" s="17">
        <f>'[1]2015'!DB62</f>
        <v>0.13427457816345134</v>
      </c>
      <c r="G62" s="17">
        <f>'[1]2015'!DC62</f>
        <v>-8.4365618106479523E-2</v>
      </c>
      <c r="H62" s="17">
        <f>'[1]2015'!DD62</f>
        <v>0.10932009813496543</v>
      </c>
      <c r="I62" s="17">
        <f>'[1]2015'!DE62</f>
        <v>0.10932009813496543</v>
      </c>
      <c r="J62" s="17">
        <f>'[1]2015'!DF62</f>
        <v>4.3807804454420589</v>
      </c>
      <c r="K62" s="17">
        <f>'[1]2015'!DG62</f>
        <v>2.5792260602777808E-2</v>
      </c>
      <c r="L62" s="17">
        <f>'[1]2015'!DH62</f>
        <v>2.2230405951553022E-2</v>
      </c>
      <c r="M62" s="17">
        <f>'[1]2015'!DI62</f>
        <v>1.7247588564113972E-2</v>
      </c>
      <c r="N62" s="17">
        <f>'[1]2015'!DJ62</f>
        <v>4.8810725067070959E-2</v>
      </c>
      <c r="O62" s="17">
        <f>'[1]2015'!DK62</f>
        <v>-4.349913163964915E-3</v>
      </c>
      <c r="P62" s="17">
        <f>'[1]2015'!DL62</f>
        <v>2.6580319115517937E-2</v>
      </c>
      <c r="Q62" s="17">
        <f>'[1]2015'!DM62</f>
        <v>2.6580319115517937E-2</v>
      </c>
      <c r="R62" s="17">
        <f>'[1]2015'!DN62</f>
        <v>1.1956740319292742</v>
      </c>
      <c r="S62" s="17">
        <f>'[1]2015'!DO62</f>
        <v>3.7801418661396989E-2</v>
      </c>
      <c r="T62" s="17">
        <f>'[1]2015'!DP62</f>
        <v>3.2861032183655069E-2</v>
      </c>
      <c r="U62" s="17">
        <f>'[1]2015'!DQ62</f>
        <v>1.7457315911919988E-2</v>
      </c>
      <c r="V62" s="17">
        <f>'[1]2015'!DR62</f>
        <v>6.1622116253535038E-2</v>
      </c>
      <c r="W62" s="17">
        <f>'[1]2015'!DS62</f>
        <v>4.0999481137750995E-3</v>
      </c>
      <c r="X62" s="17">
        <f>'[1]2015'!DT62</f>
        <v>2.8761084069879969E-2</v>
      </c>
      <c r="Y62" s="17">
        <f>'[1]2015'!DU62</f>
        <v>2.8761084069879969E-2</v>
      </c>
      <c r="Z62" s="17">
        <f>'[1]2015'!DV62</f>
        <v>0.87523373913329494</v>
      </c>
      <c r="AA62" s="17">
        <f>'[1]2015'!DW62</f>
        <v>3.0502215068712746E-2</v>
      </c>
      <c r="AB62" s="17">
        <f>'[1]2015'!DX62</f>
        <v>2.8468967449042357E-2</v>
      </c>
      <c r="AC62" s="17">
        <f>'[1]2015'!DY62</f>
        <v>1.5961709258687343E-2</v>
      </c>
      <c r="AD62" s="17">
        <f>'[1]2015'!DZ62</f>
        <v>5.1660793323974247E-2</v>
      </c>
      <c r="AE62" s="17">
        <f>'[1]2015'!EA62</f>
        <v>5.2771415741104701E-3</v>
      </c>
      <c r="AF62" s="17">
        <f>'[1]2015'!EB62</f>
        <v>2.3191825874931887E-2</v>
      </c>
      <c r="AG62" s="17">
        <f>'[1]2015'!EC62</f>
        <v>2.319182587493189E-2</v>
      </c>
      <c r="AH62" s="17">
        <f>'[1]2015'!ED62</f>
        <v>0.81463530127827033</v>
      </c>
    </row>
    <row r="63" spans="1:34">
      <c r="A63" t="str">
        <f>'[1]2015 tab'!A65</f>
        <v>Textiles sanitaires</v>
      </c>
      <c r="B63">
        <f>'[1]2015 tab'!B65</f>
        <v>0.105</v>
      </c>
      <c r="C63" s="17">
        <f>'[1]2015'!CY63</f>
        <v>0.11470022486400479</v>
      </c>
      <c r="D63" s="17">
        <f>'[1]2015'!CZ63</f>
        <v>0.10340276491205726</v>
      </c>
      <c r="E63" s="17">
        <f>'[1]2015'!DA63</f>
        <v>3.3322216150268577E-2</v>
      </c>
      <c r="F63" s="17">
        <f>'[1]2015'!DB63</f>
        <v>0.32724523245023585</v>
      </c>
      <c r="G63" s="17">
        <f>'[1]2015'!DC63</f>
        <v>-0.12043970262612134</v>
      </c>
      <c r="H63" s="17">
        <f>'[1]2015'!DD63</f>
        <v>0.2238424675381786</v>
      </c>
      <c r="I63" s="17">
        <f>'[1]2015'!DE63</f>
        <v>0.2238424675381786</v>
      </c>
      <c r="J63" s="17">
        <f>'[1]2015'!DF63</f>
        <v>2.164762883551071</v>
      </c>
      <c r="K63" s="17">
        <f>'[1]2015'!DG63</f>
        <v>0.15341275527493489</v>
      </c>
      <c r="L63" s="17">
        <f>'[1]2015'!DH63</f>
        <v>0.13630843243927909</v>
      </c>
      <c r="M63" s="17">
        <f>'[1]2015'!DI63</f>
        <v>6.2070491811905007E-2</v>
      </c>
      <c r="N63" s="17">
        <f>'[1]2015'!DJ63</f>
        <v>0.2319654846633987</v>
      </c>
      <c r="O63" s="17">
        <f>'[1]2015'!DK63</f>
        <v>4.0651380215159488E-2</v>
      </c>
      <c r="P63" s="17">
        <f>'[1]2015'!DL63</f>
        <v>9.5657052224119604E-2</v>
      </c>
      <c r="Q63" s="17">
        <f>'[1]2015'!DM63</f>
        <v>9.5657052224119604E-2</v>
      </c>
      <c r="R63" s="17">
        <f>'[1]2015'!DN63</f>
        <v>0.70176914598978801</v>
      </c>
      <c r="S63" s="17">
        <f>'[1]2015'!DO63</f>
        <v>0.10750536205443445</v>
      </c>
      <c r="T63" s="17">
        <f>'[1]2015'!DP63</f>
        <v>9.7974389515370158E-2</v>
      </c>
      <c r="U63" s="17">
        <f>'[1]2015'!DQ63</f>
        <v>6.7245042263229138E-2</v>
      </c>
      <c r="V63" s="17">
        <f>'[1]2015'!DR63</f>
        <v>0.20876119795565207</v>
      </c>
      <c r="W63" s="17">
        <f>'[1]2015'!DS63</f>
        <v>-1.2812418924911737E-2</v>
      </c>
      <c r="X63" s="17">
        <f>'[1]2015'!DT63</f>
        <v>0.11078680844028189</v>
      </c>
      <c r="Y63" s="17">
        <f>'[1]2015'!DU63</f>
        <v>0.11078680844028191</v>
      </c>
      <c r="Z63" s="17">
        <f>'[1]2015'!DV63</f>
        <v>1.1307731437602042</v>
      </c>
      <c r="AA63" s="17">
        <f>'[1]2015'!DW63</f>
        <v>8.6412374551815621E-2</v>
      </c>
      <c r="AB63" s="17">
        <f>'[1]2015'!DX63</f>
        <v>8.2525629515460164E-2</v>
      </c>
      <c r="AC63" s="17">
        <f>'[1]2015'!DY63</f>
        <v>2.6780423874282613E-2</v>
      </c>
      <c r="AD63" s="17">
        <f>'[1]2015'!DZ63</f>
        <v>0.12143668329318746</v>
      </c>
      <c r="AE63" s="17">
        <f>'[1]2015'!EA63</f>
        <v>4.3614575737732857E-2</v>
      </c>
      <c r="AF63" s="17">
        <f>'[1]2015'!EB63</f>
        <v>3.8911053777727307E-2</v>
      </c>
      <c r="AG63" s="17">
        <f>'[1]2015'!EC63</f>
        <v>3.89110537777273E-2</v>
      </c>
      <c r="AH63" s="17">
        <f>'[1]2015'!ED63</f>
        <v>0.47150265930946689</v>
      </c>
    </row>
    <row r="64" spans="1:34">
      <c r="A64" t="str">
        <f>'[1]2015 tab'!A66</f>
        <v>Plastiques</v>
      </c>
      <c r="B64">
        <f>'[1]2015 tab'!B66</f>
        <v>0.1143</v>
      </c>
      <c r="C64" s="17">
        <f>'[1]2015'!CY64</f>
        <v>0.18518703932805691</v>
      </c>
      <c r="D64" s="17">
        <f>'[1]2015'!CZ64</f>
        <v>0.18473062132441923</v>
      </c>
      <c r="E64" s="17">
        <f>'[1]2015'!DA64</f>
        <v>4.19807244492333E-2</v>
      </c>
      <c r="F64" s="17">
        <f>'[1]2015'!DB64</f>
        <v>0.46673674322759839</v>
      </c>
      <c r="G64" s="17">
        <f>'[1]2015'!DC64</f>
        <v>-9.7275500578759971E-2</v>
      </c>
      <c r="H64" s="17">
        <f>'[1]2015'!DD64</f>
        <v>0.2820061219031792</v>
      </c>
      <c r="I64" s="17">
        <f>'[1]2015'!DE64</f>
        <v>0.2820061219031792</v>
      </c>
      <c r="J64" s="17">
        <f>'[1]2015'!DF64</f>
        <v>1.5265802706738436</v>
      </c>
      <c r="K64" s="17">
        <f>'[1]2015'!DG64</f>
        <v>0.19248414590873569</v>
      </c>
      <c r="L64" s="17">
        <f>'[1]2015'!DH64</f>
        <v>0.18532580210080382</v>
      </c>
      <c r="M64" s="17">
        <f>'[1]2015'!DI64</f>
        <v>3.0696833231153207E-2</v>
      </c>
      <c r="N64" s="17">
        <f>'[1]2015'!DJ64</f>
        <v>0.23263279925503488</v>
      </c>
      <c r="O64" s="17">
        <f>'[1]2015'!DK64</f>
        <v>0.13801880494657276</v>
      </c>
      <c r="P64" s="17">
        <f>'[1]2015'!DL64</f>
        <v>4.7306997154231062E-2</v>
      </c>
      <c r="Q64" s="17">
        <f>'[1]2015'!DM64</f>
        <v>4.7306997154231062E-2</v>
      </c>
      <c r="R64" s="17">
        <f>'[1]2015'!DN64</f>
        <v>0.25526395471095537</v>
      </c>
      <c r="S64" s="17">
        <f>'[1]2015'!DO64</f>
        <v>0.16113261014056179</v>
      </c>
      <c r="T64" s="17">
        <f>'[1]2015'!DP64</f>
        <v>0.1574429927138622</v>
      </c>
      <c r="U64" s="17">
        <f>'[1]2015'!DQ64</f>
        <v>4.423854641995318E-2</v>
      </c>
      <c r="V64" s="17">
        <f>'[1]2015'!DR64</f>
        <v>0.23032639352605644</v>
      </c>
      <c r="W64" s="17">
        <f>'[1]2015'!DS64</f>
        <v>8.4559591901667952E-2</v>
      </c>
      <c r="X64" s="17">
        <f>'[1]2015'!DT64</f>
        <v>7.2883400812194243E-2</v>
      </c>
      <c r="Y64" s="17">
        <f>'[1]2015'!DU64</f>
        <v>7.2883400812194243E-2</v>
      </c>
      <c r="Z64" s="17">
        <f>'[1]2015'!DV64</f>
        <v>0.46291930530470132</v>
      </c>
      <c r="AA64" s="17">
        <f>'[1]2015'!DW64</f>
        <v>0.21515581494214175</v>
      </c>
      <c r="AB64" s="17">
        <f>'[1]2015'!DX64</f>
        <v>0.22536701186190441</v>
      </c>
      <c r="AC64" s="17">
        <f>'[1]2015'!DY64</f>
        <v>6.597139808054503E-2</v>
      </c>
      <c r="AD64" s="17">
        <f>'[1]2015'!DZ64</f>
        <v>0.32122123099430072</v>
      </c>
      <c r="AE64" s="17">
        <f>'[1]2015'!EA64</f>
        <v>0.12951279272950811</v>
      </c>
      <c r="AF64" s="17">
        <f>'[1]2015'!EB64</f>
        <v>9.5854219132396321E-2</v>
      </c>
      <c r="AG64" s="17">
        <f>'[1]2015'!EC64</f>
        <v>9.5854219132396307E-2</v>
      </c>
      <c r="AH64" s="17">
        <f>'[1]2015'!ED64</f>
        <v>0.42532497698080057</v>
      </c>
    </row>
    <row r="65" spans="1:34">
      <c r="A65" t="str">
        <f>'[1]2015 tab'!A67</f>
        <v>Combustibles NC</v>
      </c>
      <c r="B65">
        <f>'[1]2015 tab'!B67</f>
        <v>2.4400000000000002E-2</v>
      </c>
      <c r="C65" s="17">
        <f>'[1]2015'!CY65</f>
        <v>4.2721130683899343E-2</v>
      </c>
      <c r="D65" s="17">
        <f>'[1]2015'!CZ65</f>
        <v>3.8444146132143142E-2</v>
      </c>
      <c r="E65" s="17">
        <f>'[1]2015'!DA65</f>
        <v>2.7293315723402899E-2</v>
      </c>
      <c r="F65" s="17">
        <f>'[1]2015'!DB65</f>
        <v>0.22178738810843743</v>
      </c>
      <c r="G65" s="17">
        <f>'[1]2015'!DC65</f>
        <v>-0.14489909584415114</v>
      </c>
      <c r="H65" s="17">
        <f>'[1]2015'!DD65</f>
        <v>0.18334324197629429</v>
      </c>
      <c r="I65" s="17">
        <f>'[1]2015'!DE65</f>
        <v>0.18334324197629429</v>
      </c>
      <c r="J65" s="17">
        <f>'[1]2015'!DF65</f>
        <v>4.7690808724452598</v>
      </c>
      <c r="K65" s="17">
        <f>'[1]2015'!DG65</f>
        <v>2.8415197763349106E-2</v>
      </c>
      <c r="L65" s="17">
        <f>'[1]2015'!DH65</f>
        <v>2.4400768971342763E-2</v>
      </c>
      <c r="M65" s="17">
        <f>'[1]2015'!DI65</f>
        <v>1.4940736218149947E-2</v>
      </c>
      <c r="N65" s="17">
        <f>'[1]2015'!DJ65</f>
        <v>4.7425989860800086E-2</v>
      </c>
      <c r="O65" s="17">
        <f>'[1]2015'!DK65</f>
        <v>1.3755480818854436E-3</v>
      </c>
      <c r="P65" s="17">
        <f>'[1]2015'!DL65</f>
        <v>2.3025220889457319E-2</v>
      </c>
      <c r="Q65" s="17">
        <f>'[1]2015'!DM65</f>
        <v>2.3025220889457319E-2</v>
      </c>
      <c r="R65" s="17">
        <f>'[1]2015'!DN65</f>
        <v>0.94362685522325374</v>
      </c>
      <c r="S65" s="17">
        <f>'[1]2015'!DO65</f>
        <v>4.302707141263705E-2</v>
      </c>
      <c r="T65" s="17">
        <f>'[1]2015'!DP65</f>
        <v>3.9034472245241918E-2</v>
      </c>
      <c r="U65" s="17">
        <f>'[1]2015'!DQ65</f>
        <v>1.7099328698626161E-2</v>
      </c>
      <c r="V65" s="17">
        <f>'[1]2015'!DR65</f>
        <v>6.7205769180064337E-2</v>
      </c>
      <c r="W65" s="17">
        <f>'[1]2015'!DS65</f>
        <v>1.0863175310419502E-2</v>
      </c>
      <c r="X65" s="17">
        <f>'[1]2015'!DT65</f>
        <v>2.8171296934822416E-2</v>
      </c>
      <c r="Y65" s="17">
        <f>'[1]2015'!DU65</f>
        <v>2.8171296934822419E-2</v>
      </c>
      <c r="Z65" s="17">
        <f>'[1]2015'!DV65</f>
        <v>0.72170303104985212</v>
      </c>
      <c r="AA65" s="17">
        <f>'[1]2015'!DW65</f>
        <v>2.4099223866763893E-2</v>
      </c>
      <c r="AB65" s="17">
        <f>'[1]2015'!DX65</f>
        <v>2.2771840730647676E-2</v>
      </c>
      <c r="AC65" s="17">
        <f>'[1]2015'!DY65</f>
        <v>1.0820508503629837E-2</v>
      </c>
      <c r="AD65" s="17">
        <f>'[1]2015'!DZ65</f>
        <v>3.849367509232933E-2</v>
      </c>
      <c r="AE65" s="17">
        <f>'[1]2015'!EA65</f>
        <v>7.0500063689660185E-3</v>
      </c>
      <c r="AF65" s="17">
        <f>'[1]2015'!EB65</f>
        <v>1.5721834361681657E-2</v>
      </c>
      <c r="AG65" s="17">
        <f>'[1]2015'!EC65</f>
        <v>1.5721834361681654E-2</v>
      </c>
      <c r="AH65" s="17">
        <f>'[1]2015'!ED65</f>
        <v>0.69040682954199173</v>
      </c>
    </row>
    <row r="66" spans="1:34">
      <c r="A66" t="str">
        <f>'[1]2015 tab'!A68</f>
        <v>Verre</v>
      </c>
      <c r="B66">
        <f>'[1]2015 tab'!B68</f>
        <v>5.7500000000000002E-2</v>
      </c>
      <c r="C66" s="17">
        <f>'[1]2015'!CY66</f>
        <v>8.6453509321243821E-2</v>
      </c>
      <c r="D66" s="17">
        <f>'[1]2015'!CZ66</f>
        <v>7.6759893898838305E-2</v>
      </c>
      <c r="E66" s="17">
        <f>'[1]2015'!DA66</f>
        <v>4.4891198131720475E-2</v>
      </c>
      <c r="F66" s="17">
        <f>'[1]2015'!DB66</f>
        <v>0.37831716473685828</v>
      </c>
      <c r="G66" s="17">
        <f>'[1]2015'!DC66</f>
        <v>-0.22479737693918167</v>
      </c>
      <c r="H66" s="17">
        <f>'[1]2015'!DD66</f>
        <v>0.30155727083801998</v>
      </c>
      <c r="I66" s="17">
        <f>'[1]2015'!DE66</f>
        <v>0.30155727083801998</v>
      </c>
      <c r="J66" s="17">
        <f>'[1]2015'!DF66</f>
        <v>3.9285785261173189</v>
      </c>
      <c r="K66" s="17">
        <f>'[1]2015'!DG66</f>
        <v>8.0886923959329032E-2</v>
      </c>
      <c r="L66" s="17">
        <f>'[1]2015'!DH66</f>
        <v>6.979627471838383E-2</v>
      </c>
      <c r="M66" s="17">
        <f>'[1]2015'!DI66</f>
        <v>3.4466941782193845E-2</v>
      </c>
      <c r="N66" s="17">
        <f>'[1]2015'!DJ66</f>
        <v>0.12291339935880188</v>
      </c>
      <c r="O66" s="17">
        <f>'[1]2015'!DK66</f>
        <v>1.6679150077965769E-2</v>
      </c>
      <c r="P66" s="17">
        <f>'[1]2015'!DL66</f>
        <v>5.3117124640418061E-2</v>
      </c>
      <c r="Q66" s="17">
        <f>'[1]2015'!DM66</f>
        <v>5.3117124640418054E-2</v>
      </c>
      <c r="R66" s="17">
        <f>'[1]2015'!DN66</f>
        <v>0.76103094118900572</v>
      </c>
      <c r="S66" s="17">
        <f>'[1]2015'!DO66</f>
        <v>0.10184415920267563</v>
      </c>
      <c r="T66" s="17">
        <f>'[1]2015'!DP66</f>
        <v>9.0740616241367617E-2</v>
      </c>
      <c r="U66" s="17">
        <f>'[1]2015'!DQ66</f>
        <v>4.4757015076921598E-2</v>
      </c>
      <c r="V66" s="17">
        <f>'[1]2015'!DR66</f>
        <v>0.16447819880211376</v>
      </c>
      <c r="W66" s="17">
        <f>'[1]2015'!DS66</f>
        <v>1.7003033680621477E-2</v>
      </c>
      <c r="X66" s="17">
        <f>'[1]2015'!DT66</f>
        <v>7.373758256074614E-2</v>
      </c>
      <c r="Y66" s="17">
        <f>'[1]2015'!DU66</f>
        <v>7.373758256074614E-2</v>
      </c>
      <c r="Z66" s="17">
        <f>'[1]2015'!DV66</f>
        <v>0.81261937173322851</v>
      </c>
      <c r="AA66" s="17">
        <f>'[1]2015'!DW66</f>
        <v>8.1662402210742502E-2</v>
      </c>
      <c r="AB66" s="17">
        <f>'[1]2015'!DX66</f>
        <v>7.7036285088766976E-2</v>
      </c>
      <c r="AC66" s="17">
        <f>'[1]2015'!DY66</f>
        <v>4.4245132220001183E-2</v>
      </c>
      <c r="AD66" s="17">
        <f>'[1]2015'!DZ66</f>
        <v>0.14132297178562719</v>
      </c>
      <c r="AE66" s="17">
        <f>'[1]2015'!EA66</f>
        <v>1.2749598391906772E-2</v>
      </c>
      <c r="AF66" s="17">
        <f>'[1]2015'!EB66</f>
        <v>6.4286686696860204E-2</v>
      </c>
      <c r="AG66" s="17">
        <f>'[1]2015'!EC66</f>
        <v>6.4286686696860218E-2</v>
      </c>
      <c r="AH66" s="17">
        <f>'[1]2015'!ED66</f>
        <v>0.83449879005437866</v>
      </c>
    </row>
    <row r="67" spans="1:34">
      <c r="A67" t="str">
        <f>'[1]2015 tab'!A69</f>
        <v>Métaux</v>
      </c>
      <c r="B67">
        <f>'[1]2015 tab'!B69</f>
        <v>2.87E-2</v>
      </c>
      <c r="C67" s="17">
        <f>'[1]2015'!CY67</f>
        <v>4.5153572490980412E-2</v>
      </c>
      <c r="D67" s="17">
        <f>'[1]2015'!CZ67</f>
        <v>4.0761111684556775E-2</v>
      </c>
      <c r="E67" s="17">
        <f>'[1]2015'!DA67</f>
        <v>8.2259681245343899E-3</v>
      </c>
      <c r="F67" s="17">
        <f>'[1]2015'!DB67</f>
        <v>9.6019171190041983E-2</v>
      </c>
      <c r="G67" s="17">
        <f>'[1]2015'!DC67</f>
        <v>-1.4496947820928432E-2</v>
      </c>
      <c r="H67" s="17">
        <f>'[1]2015'!DD67</f>
        <v>5.5258059505485208E-2</v>
      </c>
      <c r="I67" s="17">
        <f>'[1]2015'!DE67</f>
        <v>5.5258059505485208E-2</v>
      </c>
      <c r="J67" s="17">
        <f>'[1]2015'!DF67</f>
        <v>1.3556563406100848</v>
      </c>
      <c r="K67" s="17">
        <f>'[1]2015'!DG67</f>
        <v>2.7608595563574159E-2</v>
      </c>
      <c r="L67" s="17">
        <f>'[1]2015'!DH67</f>
        <v>2.4533486504979336E-2</v>
      </c>
      <c r="M67" s="17">
        <f>'[1]2015'!DI67</f>
        <v>1.3278152844943063E-2</v>
      </c>
      <c r="N67" s="17">
        <f>'[1]2015'!DJ67</f>
        <v>4.4996494337711676E-2</v>
      </c>
      <c r="O67" s="17">
        <f>'[1]2015'!DK67</f>
        <v>4.0704786722469931E-3</v>
      </c>
      <c r="P67" s="17">
        <f>'[1]2015'!DL67</f>
        <v>2.0463007832732343E-2</v>
      </c>
      <c r="Q67" s="17">
        <f>'[1]2015'!DM67</f>
        <v>2.046300783273234E-2</v>
      </c>
      <c r="R67" s="17">
        <f>'[1]2015'!DN67</f>
        <v>0.83408478564916366</v>
      </c>
      <c r="S67" s="17">
        <f>'[1]2015'!DO67</f>
        <v>4.27898996482554E-2</v>
      </c>
      <c r="T67" s="17">
        <f>'[1]2015'!DP67</f>
        <v>3.8437148913893354E-2</v>
      </c>
      <c r="U67" s="17">
        <f>'[1]2015'!DQ67</f>
        <v>9.7958316288423997E-3</v>
      </c>
      <c r="V67" s="17">
        <f>'[1]2015'!DR67</f>
        <v>5.4575869117676354E-2</v>
      </c>
      <c r="W67" s="17">
        <f>'[1]2015'!DS67</f>
        <v>2.2298428710110358E-2</v>
      </c>
      <c r="X67" s="17">
        <f>'[1]2015'!DT67</f>
        <v>1.6138720203782996E-2</v>
      </c>
      <c r="Y67" s="17">
        <f>'[1]2015'!DU67</f>
        <v>1.6138720203783E-2</v>
      </c>
      <c r="Z67" s="17">
        <f>'[1]2015'!DV67</f>
        <v>0.41987297861079276</v>
      </c>
      <c r="AA67" s="17">
        <f>'[1]2015'!DW67</f>
        <v>3.2561286675547141E-2</v>
      </c>
      <c r="AB67" s="17">
        <f>'[1]2015'!DX67</f>
        <v>3.1079490061810152E-2</v>
      </c>
      <c r="AC67" s="17">
        <f>'[1]2015'!DY67</f>
        <v>1.3180506524797617E-2</v>
      </c>
      <c r="AD67" s="17">
        <f>'[1]2015'!DZ67</f>
        <v>5.0230322050567253E-2</v>
      </c>
      <c r="AE67" s="17">
        <f>'[1]2015'!EA67</f>
        <v>1.1928658073053055E-2</v>
      </c>
      <c r="AF67" s="17">
        <f>'[1]2015'!EB67</f>
        <v>1.9150831988757097E-2</v>
      </c>
      <c r="AG67" s="17">
        <f>'[1]2015'!EC67</f>
        <v>1.9150831988757097E-2</v>
      </c>
      <c r="AH67" s="17">
        <f>'[1]2015'!ED67</f>
        <v>0.61618874539673518</v>
      </c>
    </row>
    <row r="68" spans="1:34">
      <c r="A68" t="str">
        <f>'[1]2015 tab'!A70</f>
        <v>Incombustibles NC</v>
      </c>
      <c r="B68">
        <f>'[1]2015 tab'!B70</f>
        <v>2.5700000000000001E-2</v>
      </c>
      <c r="C68" s="17">
        <f>'[1]2015'!CY68</f>
        <v>1.7817530238819566E-2</v>
      </c>
      <c r="D68" s="17">
        <f>'[1]2015'!CZ68</f>
        <v>1.8245329316393975E-2</v>
      </c>
      <c r="E68" s="17">
        <f>'[1]2015'!DA68</f>
        <v>2.3601744940292196E-2</v>
      </c>
      <c r="F68" s="17">
        <f>'[1]2015'!DB68</f>
        <v>0.17679039131999499</v>
      </c>
      <c r="G68" s="17">
        <f>'[1]2015'!DC68</f>
        <v>-0.14029973268720705</v>
      </c>
      <c r="H68" s="17">
        <f>'[1]2015'!DD68</f>
        <v>0.15854506200360102</v>
      </c>
      <c r="I68" s="17">
        <f>'[1]2015'!DE68</f>
        <v>0.15854506200360102</v>
      </c>
      <c r="J68" s="17">
        <f>'[1]2015'!DF68</f>
        <v>8.6896245748298746</v>
      </c>
      <c r="K68" s="17">
        <f>'[1]2015'!DG68</f>
        <v>1.1882274473728551E-2</v>
      </c>
      <c r="L68" s="17">
        <f>'[1]2015'!DH68</f>
        <v>1.170501994198787E-2</v>
      </c>
      <c r="M68" s="17">
        <f>'[1]2015'!DI68</f>
        <v>1.2244100380188737E-2</v>
      </c>
      <c r="N68" s="17">
        <f>'[1]2015'!DJ68</f>
        <v>3.0574445901336175E-2</v>
      </c>
      <c r="O68" s="17">
        <f>'[1]2015'!DK68</f>
        <v>-7.1644060173604342E-3</v>
      </c>
      <c r="P68" s="17">
        <f>'[1]2015'!DL68</f>
        <v>1.8869425959348304E-2</v>
      </c>
      <c r="Q68" s="17">
        <f>'[1]2015'!DM68</f>
        <v>1.8869425959348304E-2</v>
      </c>
      <c r="R68" s="17">
        <f>'[1]2015'!DN68</f>
        <v>1.6120797788357888</v>
      </c>
      <c r="S68" s="17">
        <f>'[1]2015'!DO68</f>
        <v>2.6235139853527517E-2</v>
      </c>
      <c r="T68" s="17">
        <f>'[1]2015'!DP68</f>
        <v>2.5695215071258576E-2</v>
      </c>
      <c r="U68" s="17">
        <f>'[1]2015'!DQ68</f>
        <v>2.0883585133175526E-2</v>
      </c>
      <c r="V68" s="17">
        <f>'[1]2015'!DR68</f>
        <v>6.0101108321184746E-2</v>
      </c>
      <c r="W68" s="17">
        <f>'[1]2015'!DS68</f>
        <v>-8.7106781786675941E-3</v>
      </c>
      <c r="X68" s="17">
        <f>'[1]2015'!DT68</f>
        <v>3.440589324992617E-2</v>
      </c>
      <c r="Y68" s="17">
        <f>'[1]2015'!DU68</f>
        <v>3.440589324992617E-2</v>
      </c>
      <c r="Z68" s="17">
        <f>'[1]2015'!DV68</f>
        <v>1.3390000104887598</v>
      </c>
      <c r="AA68" s="17">
        <f>'[1]2015'!DW68</f>
        <v>1.5904864674465488E-2</v>
      </c>
      <c r="AB68" s="17">
        <f>'[1]2015'!DX68</f>
        <v>1.7298506642194546E-2</v>
      </c>
      <c r="AC68" s="17">
        <f>'[1]2015'!DY68</f>
        <v>2.2900999983348366E-2</v>
      </c>
      <c r="AD68" s="17">
        <f>'[1]2015'!DZ68</f>
        <v>5.0572888186675276E-2</v>
      </c>
      <c r="AE68" s="17">
        <f>'[1]2015'!EA68</f>
        <v>-1.5975874902286184E-2</v>
      </c>
      <c r="AF68" s="17">
        <f>'[1]2015'!EB68</f>
        <v>3.327438154448073E-2</v>
      </c>
      <c r="AG68" s="17">
        <f>'[1]2015'!EC68</f>
        <v>3.327438154448073E-2</v>
      </c>
      <c r="AH68" s="17">
        <f>'[1]2015'!ED68</f>
        <v>1.9235406982078906</v>
      </c>
    </row>
    <row r="69" spans="1:34">
      <c r="A69" t="str">
        <f>'[1]2015 tab'!A71</f>
        <v>Déchets ménagers spéciaux</v>
      </c>
      <c r="B69">
        <f>'[1]2015 tab'!B71</f>
        <v>8.0999999999999996E-3</v>
      </c>
      <c r="C69" s="17">
        <f>'[1]2015'!CY69</f>
        <v>6.0730008378084123E-3</v>
      </c>
      <c r="D69" s="17">
        <f>'[1]2015'!CZ69</f>
        <v>5.5158641533063378E-3</v>
      </c>
      <c r="E69" s="17">
        <f>'[1]2015'!DA69</f>
        <v>6.8144370950164032E-3</v>
      </c>
      <c r="F69" s="17">
        <f>'[1]2015'!DB69</f>
        <v>5.1291943611931262E-2</v>
      </c>
      <c r="G69" s="17">
        <f>'[1]2015'!DC69</f>
        <v>-4.0260215305318592E-2</v>
      </c>
      <c r="H69" s="17">
        <f>'[1]2015'!DD69</f>
        <v>4.5776079458624927E-2</v>
      </c>
      <c r="I69" s="17">
        <f>'[1]2015'!DE69</f>
        <v>4.5776079458624927E-2</v>
      </c>
      <c r="J69" s="17">
        <f>'[1]2015'!DF69</f>
        <v>8.2989860131319002</v>
      </c>
      <c r="K69" s="17">
        <f>'[1]2015'!DG69</f>
        <v>8.0800405225724958E-3</v>
      </c>
      <c r="L69" s="17">
        <f>'[1]2015'!DH69</f>
        <v>7.1501258982362009E-3</v>
      </c>
      <c r="M69" s="17">
        <f>'[1]2015'!DI69</f>
        <v>1.0651297336606497E-2</v>
      </c>
      <c r="N69" s="17">
        <f>'[1]2015'!DJ69</f>
        <v>2.3564877511127014E-2</v>
      </c>
      <c r="O69" s="17">
        <f>'[1]2015'!DK69</f>
        <v>-9.2646257146546118E-3</v>
      </c>
      <c r="P69" s="17">
        <f>'[1]2015'!DL69</f>
        <v>1.6414751612890813E-2</v>
      </c>
      <c r="Q69" s="17">
        <f>'[1]2015'!DM69</f>
        <v>1.6414751612890813E-2</v>
      </c>
      <c r="R69" s="17">
        <f>'[1]2015'!DN69</f>
        <v>2.2957290328188513</v>
      </c>
      <c r="S69" s="17">
        <f>'[1]2015'!DO69</f>
        <v>3.1121151454676674E-3</v>
      </c>
      <c r="T69" s="17">
        <f>'[1]2015'!DP69</f>
        <v>2.7274622300487066E-3</v>
      </c>
      <c r="U69" s="17">
        <f>'[1]2015'!DQ69</f>
        <v>3.2107509904386621E-3</v>
      </c>
      <c r="V69" s="17">
        <f>'[1]2015'!DR69</f>
        <v>8.0172031976394401E-3</v>
      </c>
      <c r="W69" s="17">
        <f>'[1]2015'!DS69</f>
        <v>-2.562278737542026E-3</v>
      </c>
      <c r="X69" s="17">
        <f>'[1]2015'!DT69</f>
        <v>5.2897409675907326E-3</v>
      </c>
      <c r="Y69" s="17">
        <f>'[1]2015'!DU69</f>
        <v>5.2897409675907326E-3</v>
      </c>
      <c r="Z69" s="17">
        <f>'[1]2015'!DV69</f>
        <v>1.939436927600009</v>
      </c>
      <c r="AA69" s="17">
        <f>'[1]2015'!DW69</f>
        <v>9.6611215232430894E-3</v>
      </c>
      <c r="AB69" s="17">
        <f>'[1]2015'!DX69</f>
        <v>9.1806704291000074E-3</v>
      </c>
      <c r="AC69" s="17">
        <f>'[1]2015'!DY69</f>
        <v>1.3242106542764677E-2</v>
      </c>
      <c r="AD69" s="17">
        <f>'[1]2015'!DZ69</f>
        <v>2.8421005168936673E-2</v>
      </c>
      <c r="AE69" s="17">
        <f>'[1]2015'!EA69</f>
        <v>-1.0059664310736658E-2</v>
      </c>
      <c r="AF69" s="17">
        <f>'[1]2015'!EB69</f>
        <v>1.9240334739836665E-2</v>
      </c>
      <c r="AG69" s="17">
        <f>'[1]2015'!EC69</f>
        <v>1.9240334739836665E-2</v>
      </c>
      <c r="AH69" s="17">
        <f>'[1]2015'!ED69</f>
        <v>2.095743975173153</v>
      </c>
    </row>
    <row r="70" spans="1:34">
      <c r="A70" t="str">
        <f>'[1]2015 tab'!A72</f>
        <v>Eléments fins &lt; 20 mm</v>
      </c>
      <c r="B70">
        <f>'[1]2015 tab'!B72</f>
        <v>0.12670000000000001</v>
      </c>
      <c r="C70" s="17">
        <f>'[1]2015'!CY70</f>
        <v>0.12693970539019128</v>
      </c>
      <c r="D70" s="17">
        <f>'[1]2015'!CZ70</f>
        <v>6.2253775219535505E-2</v>
      </c>
      <c r="E70" s="17">
        <f>'[1]2015'!DA70</f>
        <v>2.302866896451675E-2</v>
      </c>
      <c r="F70" s="17">
        <f>'[1]2015'!DB70</f>
        <v>0.21694919109138033</v>
      </c>
      <c r="G70" s="17">
        <f>'[1]2015'!DC70</f>
        <v>-9.2441640652309309E-2</v>
      </c>
      <c r="H70" s="17">
        <f>'[1]2015'!DD70</f>
        <v>0.15469541587184482</v>
      </c>
      <c r="I70" s="17">
        <f>'[1]2015'!DE70</f>
        <v>0.15469541587184482</v>
      </c>
      <c r="J70" s="17">
        <f>'[1]2015'!DF70</f>
        <v>2.4849162211659852</v>
      </c>
      <c r="K70" s="17">
        <f>'[1]2015'!DG70</f>
        <v>0.10509414303805636</v>
      </c>
      <c r="L70" s="17">
        <f>'[1]2015'!DH70</f>
        <v>5.1513162559565395E-2</v>
      </c>
      <c r="M70" s="17">
        <f>'[1]2015'!DI70</f>
        <v>8.140934374325514E-3</v>
      </c>
      <c r="N70" s="17">
        <f>'[1]2015'!DJ70</f>
        <v>6.4059185023151319E-2</v>
      </c>
      <c r="O70" s="17">
        <f>'[1]2015'!DK70</f>
        <v>3.8967140095979472E-2</v>
      </c>
      <c r="P70" s="17">
        <f>'[1]2015'!DL70</f>
        <v>1.2546022463585922E-2</v>
      </c>
      <c r="Q70" s="17">
        <f>'[1]2015'!DM70</f>
        <v>1.2546022463585924E-2</v>
      </c>
      <c r="R70" s="17">
        <f>'[1]2015'!DN70</f>
        <v>0.24354983930716312</v>
      </c>
      <c r="S70" s="17">
        <f>'[1]2015'!DO70</f>
        <v>0.13743340599162612</v>
      </c>
      <c r="T70" s="17">
        <f>'[1]2015'!DP70</f>
        <v>6.7400888318801963E-2</v>
      </c>
      <c r="U70" s="17">
        <f>'[1]2015'!DQ70</f>
        <v>1.9284337440078139E-2</v>
      </c>
      <c r="V70" s="17">
        <f>'[1]2015'!DR70</f>
        <v>9.9172006693724071E-2</v>
      </c>
      <c r="W70" s="17">
        <f>'[1]2015'!DS70</f>
        <v>3.5629769943879855E-2</v>
      </c>
      <c r="X70" s="17">
        <f>'[1]2015'!DT70</f>
        <v>3.1771118374922108E-2</v>
      </c>
      <c r="Y70" s="17">
        <f>'[1]2015'!DU70</f>
        <v>3.1771118374922108E-2</v>
      </c>
      <c r="Z70" s="17">
        <f>'[1]2015'!DV70</f>
        <v>0.47137536562792343</v>
      </c>
      <c r="AA70" s="17">
        <f>'[1]2015'!DW70</f>
        <v>0.13742693581842688</v>
      </c>
      <c r="AB70" s="17">
        <f>'[1]2015'!DX70</f>
        <v>6.7442988135257717E-2</v>
      </c>
      <c r="AC70" s="17">
        <f>'[1]2015'!DY70</f>
        <v>2.9285538869876421E-2</v>
      </c>
      <c r="AD70" s="17">
        <f>'[1]2015'!DZ70</f>
        <v>0.10999388961556561</v>
      </c>
      <c r="AE70" s="17">
        <f>'[1]2015'!EA70</f>
        <v>2.4892086654949831E-2</v>
      </c>
      <c r="AF70" s="17">
        <f>'[1]2015'!EB70</f>
        <v>4.2550901480307886E-2</v>
      </c>
      <c r="AG70" s="17">
        <f>'[1]2015'!EC70</f>
        <v>4.2550901480307893E-2</v>
      </c>
      <c r="AH70" s="17">
        <f>'[1]2015'!ED70</f>
        <v>0.63091661055959669</v>
      </c>
    </row>
    <row r="71" spans="1:34">
      <c r="A71">
        <f>'[1]2015 tab'!A73</f>
        <v>0</v>
      </c>
      <c r="B71">
        <f>'[1]2015 tab'!B73</f>
        <v>1</v>
      </c>
      <c r="C71" s="17">
        <f>'[1]2015'!CY71</f>
        <v>1</v>
      </c>
      <c r="D71" s="17">
        <f>SUM(D58:D70)</f>
        <v>0.99999999999999978</v>
      </c>
      <c r="E71" s="17">
        <f>'[1]2015'!DA71</f>
        <v>2.2983800174481568E-16</v>
      </c>
      <c r="F71" s="17">
        <f>'[1]2015'!DB71</f>
        <v>1.0000000000000016</v>
      </c>
      <c r="G71" s="17">
        <f>'[1]2015'!DC71</f>
        <v>0.99999999999999845</v>
      </c>
      <c r="H71" s="17">
        <f>'[1]2015'!DD71</f>
        <v>1.5439400912771845E-15</v>
      </c>
      <c r="I71" s="17">
        <f>'[1]2015'!DE71</f>
        <v>1.5543122344752192E-15</v>
      </c>
      <c r="J71" s="17">
        <f>'[1]2015'!DF71</f>
        <v>1.5543122344752192E-15</v>
      </c>
      <c r="K71" s="17">
        <f>'[1]2015'!DG71</f>
        <v>1</v>
      </c>
      <c r="L71" s="17">
        <f>'[1]2015'!DH71</f>
        <v>1</v>
      </c>
      <c r="M71" s="17">
        <f>'[1]2015'!DI71</f>
        <v>1.7803175061665248E-16</v>
      </c>
      <c r="N71" s="17">
        <f>'[1]2015'!DJ71</f>
        <v>1.0000000000000002</v>
      </c>
      <c r="O71" s="17">
        <f>'[1]2015'!DK71</f>
        <v>0.99999999999999978</v>
      </c>
      <c r="P71" s="17">
        <f>'[1]2015'!DL71</f>
        <v>2.7436535411859334E-16</v>
      </c>
      <c r="Q71" s="17">
        <f>'[1]2015'!DM71</f>
        <v>2.2204460492503131E-16</v>
      </c>
      <c r="R71" s="17">
        <f>'[1]2015'!DN71</f>
        <v>2.2204460492503131E-16</v>
      </c>
      <c r="S71" s="17">
        <f>'[1]2015'!DO71</f>
        <v>1</v>
      </c>
      <c r="T71" s="17">
        <f>'[1]2015'!DP71</f>
        <v>1</v>
      </c>
      <c r="U71" s="17">
        <f>'[1]2015'!DQ71</f>
        <v>2.1396753516965273E-16</v>
      </c>
      <c r="V71" s="17">
        <f>'[1]2015'!DR71</f>
        <v>1.0000000000000004</v>
      </c>
      <c r="W71" s="17">
        <f>'[1]2015'!DS71</f>
        <v>0.99999999999999967</v>
      </c>
      <c r="X71" s="17">
        <f>'[1]2015'!DT71</f>
        <v>3.5251342751020644E-16</v>
      </c>
      <c r="Y71" s="17">
        <f>'[1]2015'!DU71</f>
        <v>3.8857805861880479E-16</v>
      </c>
      <c r="Z71" s="17">
        <f>'[1]2015'!DV71</f>
        <v>3.8857805861880479E-16</v>
      </c>
      <c r="AA71" s="17">
        <f>'[1]2015'!DW71</f>
        <v>1</v>
      </c>
      <c r="AB71" s="17">
        <f>'[1]2015'!DX71</f>
        <v>0.99999109866388447</v>
      </c>
      <c r="AC71" s="17">
        <f>'[1]2015'!DY71</f>
        <v>1.8350927900260546E-4</v>
      </c>
      <c r="AD71" s="17">
        <f>'[1]2015'!DZ71</f>
        <v>1.0002577314646759</v>
      </c>
      <c r="AE71" s="17">
        <f>'[1]2015'!EA71</f>
        <v>0.99972446586309305</v>
      </c>
      <c r="AF71" s="17">
        <f>'[1]2015'!EB71</f>
        <v>2.6663280079145592E-4</v>
      </c>
      <c r="AG71" s="17">
        <f>'[1]2015'!EC71</f>
        <v>2.6663280079142204E-4</v>
      </c>
      <c r="AH71" s="17">
        <f>'[1]2015'!ED71</f>
        <v>2.6663517420072783E-4</v>
      </c>
    </row>
    <row r="72" spans="1:34">
      <c r="A72">
        <f>'[1]2015 tab'!A74</f>
        <v>0</v>
      </c>
      <c r="B72">
        <f>'[1]2015 tab'!B74</f>
        <v>0</v>
      </c>
    </row>
    <row r="73" spans="1:34">
      <c r="A73" s="234"/>
      <c r="B73" s="235" t="s">
        <v>24</v>
      </c>
      <c r="C73" s="235" t="s">
        <v>25</v>
      </c>
      <c r="D73" s="235" t="s">
        <v>26</v>
      </c>
      <c r="E73" s="235" t="s">
        <v>27</v>
      </c>
      <c r="F73" s="236" t="str">
        <f>C55</f>
        <v>Ivry</v>
      </c>
      <c r="G73" s="236"/>
      <c r="H73" s="236"/>
      <c r="I73" s="236"/>
      <c r="J73" s="236"/>
      <c r="K73" s="18"/>
      <c r="L73" s="233" t="s">
        <v>14</v>
      </c>
      <c r="M73" s="233"/>
      <c r="N73" s="233"/>
      <c r="O73" s="233"/>
      <c r="P73" s="233"/>
      <c r="Q73" s="233"/>
      <c r="R73" s="233"/>
      <c r="S73" s="233"/>
    </row>
    <row r="74" spans="1:34">
      <c r="A74" s="234"/>
      <c r="B74" s="235"/>
      <c r="C74" s="235"/>
      <c r="D74" s="235"/>
      <c r="E74" s="235"/>
      <c r="F74" s="19" t="s">
        <v>28</v>
      </c>
      <c r="G74" s="19" t="s">
        <v>29</v>
      </c>
      <c r="H74" s="20" t="s">
        <v>30</v>
      </c>
      <c r="I74" s="20" t="s">
        <v>31</v>
      </c>
      <c r="J74" s="21" t="s">
        <v>32</v>
      </c>
      <c r="K74" s="20" t="s">
        <v>9</v>
      </c>
      <c r="L74" s="20" t="str">
        <f>J56</f>
        <v>Erreur relative</v>
      </c>
      <c r="M74" s="20" t="s">
        <v>33</v>
      </c>
      <c r="N74" s="20" t="s">
        <v>34</v>
      </c>
      <c r="O74" s="20" t="s">
        <v>35</v>
      </c>
      <c r="P74" s="20" t="s">
        <v>36</v>
      </c>
      <c r="Q74" s="21" t="s">
        <v>32</v>
      </c>
      <c r="R74" s="20" t="s">
        <v>9</v>
      </c>
      <c r="S74" s="20" t="str">
        <f>R56</f>
        <v>Erreur relative</v>
      </c>
    </row>
    <row r="75" spans="1:34">
      <c r="A75" s="22" t="s">
        <v>37</v>
      </c>
      <c r="B75" s="23">
        <f>'[1]2015 tab'!C77</f>
        <v>0.22384786221749597</v>
      </c>
      <c r="C75" s="23">
        <v>0.21745421840266946</v>
      </c>
      <c r="D75" s="23">
        <f>'[1]2015 tab'!E77</f>
        <v>0.22611376396934094</v>
      </c>
      <c r="E75" s="23">
        <f>'[1]2015 tab'!F77</f>
        <v>0.22840848821610951</v>
      </c>
      <c r="F75" s="24">
        <v>0.19001268241772601</v>
      </c>
      <c r="G75" s="24">
        <v>0.21165433351044666</v>
      </c>
      <c r="H75" s="24">
        <v>0.18885057613668491</v>
      </c>
      <c r="I75" s="24">
        <f t="shared" ref="I75:I87" si="0">D58</f>
        <v>0.23169552937331606</v>
      </c>
      <c r="J75" s="25">
        <f t="shared" ref="J75:J88" si="1">I75*AC$111</f>
        <v>0</v>
      </c>
      <c r="K75" s="24">
        <f t="shared" ref="K75:K87" si="2">H58</f>
        <v>0.51280982349134718</v>
      </c>
      <c r="L75" s="24">
        <f t="shared" ref="L75:L87" si="3">J58</f>
        <v>2.2132918355325271</v>
      </c>
      <c r="M75" s="24">
        <v>0.24437362553509887</v>
      </c>
      <c r="N75" s="24">
        <v>0.2800254536381574</v>
      </c>
      <c r="O75" s="24">
        <v>0.27735214550568899</v>
      </c>
      <c r="P75" s="24">
        <f t="shared" ref="P75:P87" si="4">L58</f>
        <v>0.26039766006620374</v>
      </c>
      <c r="Q75" s="25">
        <f t="shared" ref="Q75:Q88" si="5">P75*AC$110</f>
        <v>0</v>
      </c>
      <c r="R75" s="24">
        <f t="shared" ref="R75:R87" si="6">P58</f>
        <v>0.18623925036981723</v>
      </c>
      <c r="S75" s="24">
        <f t="shared" ref="S75:S87" si="7">R58</f>
        <v>0.71521092133649578</v>
      </c>
    </row>
    <row r="76" spans="1:34">
      <c r="A76" s="26" t="str">
        <f>'[1]2015 tab'!A78</f>
        <v>Papiers</v>
      </c>
      <c r="B76" s="23">
        <f>'[1]2015 tab'!C78</f>
        <v>0.15411423585900114</v>
      </c>
      <c r="C76" s="27">
        <v>0.13310056515450694</v>
      </c>
      <c r="D76" s="23">
        <f>'[1]2015 tab'!E78</f>
        <v>0.12621046204246816</v>
      </c>
      <c r="E76" s="23">
        <f>'[1]2015 tab'!F78</f>
        <v>0.12145530391085523</v>
      </c>
      <c r="F76" s="28">
        <v>0.15312189990234204</v>
      </c>
      <c r="G76" s="28">
        <v>0.12969560593543741</v>
      </c>
      <c r="H76" s="28">
        <v>0.17070860265837057</v>
      </c>
      <c r="I76" s="28">
        <f t="shared" si="0"/>
        <v>0.10757664682178068</v>
      </c>
      <c r="J76" s="29">
        <f t="shared" si="1"/>
        <v>0</v>
      </c>
      <c r="K76" s="28">
        <f t="shared" si="2"/>
        <v>0.29298277342848367</v>
      </c>
      <c r="L76" s="28">
        <f t="shared" si="3"/>
        <v>2.7234793245959814</v>
      </c>
      <c r="M76" s="28">
        <v>0.16957967314841965</v>
      </c>
      <c r="N76" s="28">
        <v>0.12291707273871169</v>
      </c>
      <c r="O76" s="28">
        <v>0.12069677241445317</v>
      </c>
      <c r="P76" s="28">
        <f t="shared" si="4"/>
        <v>0.11005546212846615</v>
      </c>
      <c r="Q76" s="29">
        <f t="shared" si="5"/>
        <v>0</v>
      </c>
      <c r="R76" s="28">
        <f t="shared" si="6"/>
        <v>6.3058861791957299E-2</v>
      </c>
      <c r="S76" s="28">
        <f t="shared" si="7"/>
        <v>0.57297348602606935</v>
      </c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</row>
    <row r="77" spans="1:34">
      <c r="A77" s="22" t="str">
        <f>'[1]2015 tab'!A79</f>
        <v>Cartons</v>
      </c>
      <c r="B77" s="23">
        <f>'[1]2015 tab'!C79</f>
        <v>8.4760342904429645E-2</v>
      </c>
      <c r="C77" s="23">
        <v>8.4977035764165321E-2</v>
      </c>
      <c r="D77" s="23">
        <f>'[1]2015 tab'!E79</f>
        <v>9.870587327859015E-2</v>
      </c>
      <c r="E77" s="23">
        <f>'[1]2015 tab'!F79</f>
        <v>7.7724286177371621E-2</v>
      </c>
      <c r="F77" s="24">
        <v>9.596822096912061E-2</v>
      </c>
      <c r="G77" s="24">
        <v>0.11007622448117307</v>
      </c>
      <c r="H77" s="24">
        <v>0.10907780493667713</v>
      </c>
      <c r="I77" s="24">
        <f t="shared" si="0"/>
        <v>8.4819723343682193E-2</v>
      </c>
      <c r="J77" s="25">
        <f t="shared" si="1"/>
        <v>0</v>
      </c>
      <c r="K77" s="24">
        <f t="shared" si="2"/>
        <v>0.12548455599639832</v>
      </c>
      <c r="L77" s="24">
        <f t="shared" si="3"/>
        <v>1.4794266126988618</v>
      </c>
      <c r="M77" s="24">
        <v>8.5942265301120493E-2</v>
      </c>
      <c r="N77" s="24">
        <v>7.3323173945898532E-2</v>
      </c>
      <c r="O77" s="24">
        <v>8.7831392172244116E-2</v>
      </c>
      <c r="P77" s="24">
        <f t="shared" si="4"/>
        <v>6.881821038836293E-2</v>
      </c>
      <c r="Q77" s="25">
        <f t="shared" si="5"/>
        <v>0</v>
      </c>
      <c r="R77" s="24">
        <f t="shared" si="6"/>
        <v>3.0297692243228355E-2</v>
      </c>
      <c r="S77" s="24">
        <f t="shared" si="7"/>
        <v>0.44025690398295586</v>
      </c>
    </row>
    <row r="78" spans="1:34">
      <c r="A78" s="26" t="str">
        <f>'[1]2015 tab'!A80</f>
        <v>Composites</v>
      </c>
      <c r="B78" s="23">
        <f>'[1]2015 tab'!C80</f>
        <v>2.9561247694932253E-2</v>
      </c>
      <c r="C78" s="27">
        <v>2.0511166905823195E-2</v>
      </c>
      <c r="D78" s="23">
        <f>'[1]2015 tab'!E80</f>
        <v>2.2590783766282978E-2</v>
      </c>
      <c r="E78" s="23">
        <f>'[1]2015 tab'!F80</f>
        <v>2.2030428085746928E-2</v>
      </c>
      <c r="F78" s="28">
        <v>3.2536691436470103E-2</v>
      </c>
      <c r="G78" s="28">
        <v>1.4025650772721349E-2</v>
      </c>
      <c r="H78" s="28">
        <v>2.2493951612957787E-2</v>
      </c>
      <c r="I78" s="28">
        <f t="shared" si="0"/>
        <v>2.08401137914846E-2</v>
      </c>
      <c r="J78" s="29">
        <f t="shared" si="1"/>
        <v>0</v>
      </c>
      <c r="K78" s="28">
        <f t="shared" si="2"/>
        <v>4.9330930484618729E-2</v>
      </c>
      <c r="L78" s="28">
        <f t="shared" si="3"/>
        <v>2.3671142575418975</v>
      </c>
      <c r="M78" s="28">
        <v>4.1622392726608476E-2</v>
      </c>
      <c r="N78" s="28">
        <v>1.1250848789295735E-2</v>
      </c>
      <c r="O78" s="28">
        <v>2.1105390768556435E-2</v>
      </c>
      <c r="P78" s="28">
        <f t="shared" si="4"/>
        <v>2.7765188330835827E-2</v>
      </c>
      <c r="Q78" s="29">
        <f t="shared" si="5"/>
        <v>0</v>
      </c>
      <c r="R78" s="28">
        <f t="shared" si="6"/>
        <v>3.1756554982066004E-2</v>
      </c>
      <c r="S78" s="28">
        <f t="shared" si="7"/>
        <v>1.1437543518045361</v>
      </c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</row>
    <row r="79" spans="1:34">
      <c r="A79" s="22" t="str">
        <f>'[1]2015 tab'!A81</f>
        <v xml:space="preserve">Textiles </v>
      </c>
      <c r="B79" s="23">
        <f>'[1]2015 tab'!C81</f>
        <v>2.7674989570290329E-2</v>
      </c>
      <c r="C79" s="23">
        <v>4.3315813855545372E-2</v>
      </c>
      <c r="D79" s="23">
        <f>'[1]2015 tab'!E81</f>
        <v>2.8504511241045284E-2</v>
      </c>
      <c r="E79" s="23">
        <f>'[1]2015 tab'!F81</f>
        <v>2.7128721403184088E-2</v>
      </c>
      <c r="F79" s="24">
        <v>4.3483689176466583E-2</v>
      </c>
      <c r="G79" s="24">
        <v>2.8996989344349317E-2</v>
      </c>
      <c r="H79" s="24">
        <v>2.6143837652246253E-2</v>
      </c>
      <c r="I79" s="24">
        <f t="shared" si="0"/>
        <v>2.4954480028485902E-2</v>
      </c>
      <c r="J79" s="25">
        <f t="shared" si="1"/>
        <v>0</v>
      </c>
      <c r="K79" s="24">
        <f t="shared" si="2"/>
        <v>0.10932009813496543</v>
      </c>
      <c r="L79" s="24">
        <f t="shared" si="3"/>
        <v>4.3807804454420589</v>
      </c>
      <c r="M79" s="24">
        <v>1.4672844450382467E-2</v>
      </c>
      <c r="N79" s="24">
        <v>3.1119405515186663E-2</v>
      </c>
      <c r="O79" s="24">
        <v>2.9662349744863141E-2</v>
      </c>
      <c r="P79" s="24">
        <f t="shared" si="4"/>
        <v>2.2230405951553022E-2</v>
      </c>
      <c r="Q79" s="25">
        <f t="shared" si="5"/>
        <v>0</v>
      </c>
      <c r="R79" s="24">
        <f t="shared" si="6"/>
        <v>2.6580319115517937E-2</v>
      </c>
      <c r="S79" s="24">
        <f t="shared" si="7"/>
        <v>1.1956740319292742</v>
      </c>
    </row>
    <row r="80" spans="1:34">
      <c r="A80" s="26" t="s">
        <v>38</v>
      </c>
      <c r="B80" s="23">
        <f>'[1]2015 tab'!C82</f>
        <v>7.3258948154204903E-2</v>
      </c>
      <c r="C80" s="27">
        <v>7.3496410319004363E-2</v>
      </c>
      <c r="D80" s="23">
        <f>'[1]2015 tab'!E82</f>
        <v>9.1187119019428636E-2</v>
      </c>
      <c r="E80" s="23">
        <f>'[1]2015 tab'!F82</f>
        <v>0.10505280409554167</v>
      </c>
      <c r="F80" s="28">
        <v>7.5624391391623622E-2</v>
      </c>
      <c r="G80" s="28">
        <v>6.6184984055880566E-2</v>
      </c>
      <c r="H80" s="28">
        <v>7.6654975056058505E-2</v>
      </c>
      <c r="I80" s="28">
        <f t="shared" si="0"/>
        <v>0.10340276491205726</v>
      </c>
      <c r="J80" s="29">
        <f t="shared" si="1"/>
        <v>0</v>
      </c>
      <c r="K80" s="28">
        <f t="shared" si="2"/>
        <v>0.2238424675381786</v>
      </c>
      <c r="L80" s="28">
        <f t="shared" si="3"/>
        <v>2.164762883551071</v>
      </c>
      <c r="M80" s="28">
        <v>6.59640502305891E-2</v>
      </c>
      <c r="N80" s="28">
        <v>7.3323043734791649E-2</v>
      </c>
      <c r="O80" s="28">
        <v>9.040510584849841E-2</v>
      </c>
      <c r="P80" s="28">
        <f t="shared" si="4"/>
        <v>0.13630843243927909</v>
      </c>
      <c r="Q80" s="29">
        <f t="shared" si="5"/>
        <v>0</v>
      </c>
      <c r="R80" s="28">
        <f t="shared" si="6"/>
        <v>9.5657052224119604E-2</v>
      </c>
      <c r="S80" s="28">
        <f t="shared" si="7"/>
        <v>0.70176914598978801</v>
      </c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</row>
    <row r="81" spans="1:34">
      <c r="A81" s="22" t="str">
        <f>'[1]2015 tab'!A83</f>
        <v>Plastiques</v>
      </c>
      <c r="B81" s="23">
        <f>'[1]2015 tab'!C83</f>
        <v>0.15640904807569483</v>
      </c>
      <c r="C81" s="23">
        <v>0.1800449261091914</v>
      </c>
      <c r="D81" s="23">
        <f>'[1]2015 tab'!E83</f>
        <v>0.18350233790553844</v>
      </c>
      <c r="E81" s="23">
        <f>'[1]2015 tab'!F83</f>
        <v>0.18821660700024739</v>
      </c>
      <c r="F81" s="24">
        <v>0.14975701124856544</v>
      </c>
      <c r="G81" s="24">
        <v>0.18416832572180328</v>
      </c>
      <c r="H81" s="24">
        <v>0.18935156659062544</v>
      </c>
      <c r="I81" s="24">
        <f t="shared" si="0"/>
        <v>0.18473062132441923</v>
      </c>
      <c r="J81" s="25">
        <f t="shared" si="1"/>
        <v>0</v>
      </c>
      <c r="K81" s="24">
        <f t="shared" si="2"/>
        <v>0.2820061219031792</v>
      </c>
      <c r="L81" s="24">
        <f t="shared" si="3"/>
        <v>1.5265802706738436</v>
      </c>
      <c r="M81" s="24">
        <v>0.14904352157180026</v>
      </c>
      <c r="N81" s="24">
        <v>0.16753790830073612</v>
      </c>
      <c r="O81" s="24">
        <v>0.15604504883217918</v>
      </c>
      <c r="P81" s="24">
        <f t="shared" si="4"/>
        <v>0.18532580210080382</v>
      </c>
      <c r="Q81" s="25">
        <f t="shared" si="5"/>
        <v>0</v>
      </c>
      <c r="R81" s="24">
        <f t="shared" si="6"/>
        <v>4.7306997154231062E-2</v>
      </c>
      <c r="S81" s="24">
        <f t="shared" si="7"/>
        <v>0.25526395471095537</v>
      </c>
    </row>
    <row r="82" spans="1:34">
      <c r="A82" s="26" t="s">
        <v>39</v>
      </c>
      <c r="B82" s="23">
        <f>'[1]2015 tab'!C84</f>
        <v>3.9722207033186775E-2</v>
      </c>
      <c r="C82" s="27">
        <v>4.41505807956643E-2</v>
      </c>
      <c r="D82" s="23">
        <f>'[1]2015 tab'!E84</f>
        <v>3.5013714023170849E-2</v>
      </c>
      <c r="E82" s="23">
        <f>'[1]2015 tab'!F84</f>
        <v>3.116280701984387E-2</v>
      </c>
      <c r="F82" s="28">
        <v>3.8267978312087558E-2</v>
      </c>
      <c r="G82" s="28">
        <v>4.7858740311402352E-2</v>
      </c>
      <c r="H82" s="28">
        <v>2.7524172140807331E-2</v>
      </c>
      <c r="I82" s="28">
        <f t="shared" si="0"/>
        <v>3.8444146132143142E-2</v>
      </c>
      <c r="J82" s="29">
        <f t="shared" si="1"/>
        <v>0</v>
      </c>
      <c r="K82" s="28">
        <f t="shared" si="2"/>
        <v>0.18334324197629429</v>
      </c>
      <c r="L82" s="28">
        <f t="shared" si="3"/>
        <v>4.7690808724452598</v>
      </c>
      <c r="M82" s="28">
        <v>3.9732674026325444E-2</v>
      </c>
      <c r="N82" s="28">
        <v>3.2866573740732569E-2</v>
      </c>
      <c r="O82" s="28">
        <v>2.9594515127274054E-2</v>
      </c>
      <c r="P82" s="28">
        <f t="shared" si="4"/>
        <v>2.4400768971342763E-2</v>
      </c>
      <c r="Q82" s="29">
        <f t="shared" si="5"/>
        <v>0</v>
      </c>
      <c r="R82" s="28">
        <f t="shared" si="6"/>
        <v>2.3025220889457319E-2</v>
      </c>
      <c r="S82" s="28">
        <f t="shared" si="7"/>
        <v>0.94362685522325374</v>
      </c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</row>
    <row r="83" spans="1:34">
      <c r="A83" s="22" t="str">
        <f>'[1]2015 tab'!A85</f>
        <v>Verre</v>
      </c>
      <c r="B83" s="23">
        <f>'[1]2015 tab'!C85</f>
        <v>7.6348807115644818E-2</v>
      </c>
      <c r="C83" s="23">
        <v>7.2544419960910711E-2</v>
      </c>
      <c r="D83" s="23">
        <f>'[1]2015 tab'!E85</f>
        <v>6.5246665055814695E-2</v>
      </c>
      <c r="E83" s="23">
        <f>'[1]2015 tab'!F85</f>
        <v>7.8583267486839151E-2</v>
      </c>
      <c r="F83" s="24">
        <v>8.440533982482841E-2</v>
      </c>
      <c r="G83" s="24">
        <v>8.5550605305414931E-2</v>
      </c>
      <c r="H83" s="24">
        <v>7.350555673534101E-2</v>
      </c>
      <c r="I83" s="24">
        <f t="shared" si="0"/>
        <v>7.6759893898838305E-2</v>
      </c>
      <c r="J83" s="25">
        <f t="shared" si="1"/>
        <v>0</v>
      </c>
      <c r="K83" s="24">
        <f t="shared" si="2"/>
        <v>0.30155727083801998</v>
      </c>
      <c r="L83" s="24">
        <f t="shared" si="3"/>
        <v>3.9285785261173189</v>
      </c>
      <c r="M83" s="24">
        <v>7.9067763959001711E-2</v>
      </c>
      <c r="N83" s="24">
        <v>5.6590389803170681E-2</v>
      </c>
      <c r="O83" s="24">
        <v>6.692134389922838E-2</v>
      </c>
      <c r="P83" s="24">
        <f t="shared" si="4"/>
        <v>6.979627471838383E-2</v>
      </c>
      <c r="Q83" s="25">
        <f t="shared" si="5"/>
        <v>0</v>
      </c>
      <c r="R83" s="24">
        <f t="shared" si="6"/>
        <v>5.3117124640418061E-2</v>
      </c>
      <c r="S83" s="24">
        <f t="shared" si="7"/>
        <v>0.76103094118900572</v>
      </c>
    </row>
    <row r="84" spans="1:34">
      <c r="A84" s="26" t="str">
        <f>'[1]2015 tab'!A86</f>
        <v>Métaux</v>
      </c>
      <c r="B84" s="23">
        <f>'[1]2015 tab'!C86</f>
        <v>3.6884228554722502E-2</v>
      </c>
      <c r="C84" s="27">
        <v>5.1713352221609887E-2</v>
      </c>
      <c r="D84" s="23">
        <f>'[1]2015 tab'!E86</f>
        <v>4.0337855118482362E-2</v>
      </c>
      <c r="E84" s="23">
        <f>'[1]2015 tab'!F86</f>
        <v>3.3702809291309907E-2</v>
      </c>
      <c r="F84" s="28">
        <v>3.2452147519963594E-2</v>
      </c>
      <c r="G84" s="28">
        <v>5.53068492086509E-2</v>
      </c>
      <c r="H84" s="28">
        <v>4.501327608324629E-2</v>
      </c>
      <c r="I84" s="28">
        <f t="shared" si="0"/>
        <v>4.0761111684556775E-2</v>
      </c>
      <c r="J84" s="29">
        <f t="shared" si="1"/>
        <v>0</v>
      </c>
      <c r="K84" s="28">
        <f t="shared" si="2"/>
        <v>5.5258059505485208E-2</v>
      </c>
      <c r="L84" s="28">
        <f t="shared" si="3"/>
        <v>1.3556563406100848</v>
      </c>
      <c r="M84" s="28">
        <v>3.8610316406123578E-2</v>
      </c>
      <c r="N84" s="28">
        <v>4.2097663184147337E-2</v>
      </c>
      <c r="O84" s="28">
        <v>3.6561782398162435E-2</v>
      </c>
      <c r="P84" s="28">
        <f t="shared" si="4"/>
        <v>2.4533486504979336E-2</v>
      </c>
      <c r="Q84" s="29">
        <f t="shared" si="5"/>
        <v>0</v>
      </c>
      <c r="R84" s="28">
        <f t="shared" si="6"/>
        <v>2.0463007832732343E-2</v>
      </c>
      <c r="S84" s="28">
        <f t="shared" si="7"/>
        <v>0.83408478564916366</v>
      </c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</row>
    <row r="85" spans="1:34">
      <c r="A85" s="22" t="s">
        <v>40</v>
      </c>
      <c r="B85" s="23">
        <f>'[1]2015 tab'!C87</f>
        <v>3.5876830468947123E-2</v>
      </c>
      <c r="C85" s="23">
        <v>1.8493605601186108E-2</v>
      </c>
      <c r="D85" s="23">
        <f>'[1]2015 tab'!E87</f>
        <v>1.6677595960460041E-2</v>
      </c>
      <c r="E85" s="23">
        <f>'[1]2015 tab'!F87</f>
        <v>1.8236017742958743E-2</v>
      </c>
      <c r="F85" s="24">
        <v>4.2675803455098388E-2</v>
      </c>
      <c r="G85" s="24">
        <v>1.3619539722693219E-2</v>
      </c>
      <c r="H85" s="24">
        <v>5.4908999915453663E-3</v>
      </c>
      <c r="I85" s="24">
        <f t="shared" si="0"/>
        <v>1.8245329316393975E-2</v>
      </c>
      <c r="J85" s="25">
        <f t="shared" si="1"/>
        <v>0</v>
      </c>
      <c r="K85" s="24">
        <f t="shared" si="2"/>
        <v>0.15854506200360102</v>
      </c>
      <c r="L85" s="24">
        <f t="shared" si="3"/>
        <v>8.6896245748298746</v>
      </c>
      <c r="M85" s="24">
        <v>1.6139062682468706E-2</v>
      </c>
      <c r="N85" s="24">
        <v>3.0724585020283138E-2</v>
      </c>
      <c r="O85" s="24">
        <v>2.0836041200847595E-2</v>
      </c>
      <c r="P85" s="24">
        <f t="shared" si="4"/>
        <v>1.170501994198787E-2</v>
      </c>
      <c r="Q85" s="25">
        <f t="shared" si="5"/>
        <v>0</v>
      </c>
      <c r="R85" s="24">
        <f t="shared" si="6"/>
        <v>1.8869425959348304E-2</v>
      </c>
      <c r="S85" s="24">
        <f t="shared" si="7"/>
        <v>1.6120797788357888</v>
      </c>
    </row>
    <row r="86" spans="1:34">
      <c r="A86" s="26" t="s">
        <v>41</v>
      </c>
      <c r="B86" s="23">
        <f>'[1]2015 tab'!C88</f>
        <v>6.572344724500561E-3</v>
      </c>
      <c r="C86" s="27">
        <v>7.2090649113613634E-3</v>
      </c>
      <c r="D86" s="23">
        <f>'[1]2015 tab'!E88</f>
        <v>8.6654674950381386E-3</v>
      </c>
      <c r="E86" s="23">
        <f>'[1]2015 tab'!F88</f>
        <v>6.1435306776728123E-3</v>
      </c>
      <c r="F86" s="28">
        <v>2.7098121412465785E-3</v>
      </c>
      <c r="G86" s="28">
        <v>9.0073900851012703E-3</v>
      </c>
      <c r="H86" s="28">
        <v>1.3173604920289114E-2</v>
      </c>
      <c r="I86" s="28">
        <f t="shared" si="0"/>
        <v>5.5158641533063378E-3</v>
      </c>
      <c r="J86" s="29">
        <f t="shared" si="1"/>
        <v>0</v>
      </c>
      <c r="K86" s="28">
        <f t="shared" si="2"/>
        <v>4.5776079458624927E-2</v>
      </c>
      <c r="L86" s="28">
        <f t="shared" si="3"/>
        <v>8.2989860131319002</v>
      </c>
      <c r="M86" s="28">
        <v>6.5312267224264479E-3</v>
      </c>
      <c r="N86" s="28">
        <v>8.1026516599453698E-3</v>
      </c>
      <c r="O86" s="28">
        <v>4.2752930849962491E-3</v>
      </c>
      <c r="P86" s="28">
        <f t="shared" si="4"/>
        <v>7.1501258982362009E-3</v>
      </c>
      <c r="Q86" s="29">
        <f t="shared" si="5"/>
        <v>0</v>
      </c>
      <c r="R86" s="28">
        <f t="shared" si="6"/>
        <v>1.6414751612890813E-2</v>
      </c>
      <c r="S86" s="28">
        <f t="shared" si="7"/>
        <v>2.2957290328188513</v>
      </c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</row>
    <row r="87" spans="1:34">
      <c r="A87" s="22" t="str">
        <f>'[1]2015 tab'!A89</f>
        <v>Eléments fins &lt; 20 mm</v>
      </c>
      <c r="B87" s="23">
        <f>'[1]2015 tab'!C89</f>
        <v>5.5017199236303223E-2</v>
      </c>
      <c r="C87" s="23">
        <v>5.2987293529285578E-2</v>
      </c>
      <c r="D87" s="23">
        <f>'[1]2015 tab'!E89</f>
        <v>5.7233624762730154E-2</v>
      </c>
      <c r="E87" s="23">
        <f>'[1]2015 tab'!F89</f>
        <v>6.2152703558290147E-2</v>
      </c>
      <c r="F87" s="24">
        <v>5.8984332204461143E-2</v>
      </c>
      <c r="G87" s="24">
        <v>4.3854761544925722E-2</v>
      </c>
      <c r="H87" s="24">
        <v>5.2011175485150364E-2</v>
      </c>
      <c r="I87" s="24">
        <f t="shared" si="0"/>
        <v>6.2253775219535505E-2</v>
      </c>
      <c r="J87" s="25">
        <f t="shared" si="1"/>
        <v>0</v>
      </c>
      <c r="K87" s="24">
        <f t="shared" si="2"/>
        <v>0.15469541587184482</v>
      </c>
      <c r="L87" s="24">
        <f t="shared" si="3"/>
        <v>2.4849162211659852</v>
      </c>
      <c r="M87" s="24">
        <v>4.8913749677051171E-2</v>
      </c>
      <c r="N87" s="24">
        <v>7.0115044052639144E-2</v>
      </c>
      <c r="O87" s="24">
        <v>5.8712519303118792E-2</v>
      </c>
      <c r="P87" s="24">
        <f t="shared" si="4"/>
        <v>5.1513162559565395E-2</v>
      </c>
      <c r="Q87" s="25">
        <f t="shared" si="5"/>
        <v>0</v>
      </c>
      <c r="R87" s="24">
        <f t="shared" si="6"/>
        <v>1.2546022463585922E-2</v>
      </c>
      <c r="S87" s="24">
        <f t="shared" si="7"/>
        <v>0.24354983930716312</v>
      </c>
    </row>
    <row r="88" spans="1:34">
      <c r="A88" s="22" t="s">
        <v>42</v>
      </c>
      <c r="B88" s="23">
        <f>'[1]2015 tab'!C90</f>
        <v>1.0000482916093538</v>
      </c>
      <c r="C88" s="31">
        <v>0.99999845353092398</v>
      </c>
      <c r="D88" s="24">
        <f>SUM(D75:D87)</f>
        <v>0.99998977363839092</v>
      </c>
      <c r="E88" s="31">
        <f t="shared" ref="E88" si="8">SUM(E75:E87)</f>
        <v>0.99999777466597095</v>
      </c>
      <c r="F88" s="24">
        <v>1</v>
      </c>
      <c r="G88" s="24">
        <v>1</v>
      </c>
      <c r="H88" s="24">
        <v>1.0000000000000002</v>
      </c>
      <c r="I88" s="24">
        <f>SUM(I75:I87)</f>
        <v>0.99999999999999978</v>
      </c>
      <c r="J88" s="25">
        <f t="shared" si="1"/>
        <v>0</v>
      </c>
      <c r="K88" s="24"/>
      <c r="L88" s="24"/>
      <c r="M88" s="24">
        <v>1.0001931664374164</v>
      </c>
      <c r="N88" s="24">
        <v>0.99999381412369603</v>
      </c>
      <c r="O88" s="24">
        <v>0.99999970030011109</v>
      </c>
      <c r="P88" s="24">
        <f>SUM(P75:P87)</f>
        <v>0.99999999999999989</v>
      </c>
      <c r="Q88" s="25">
        <f t="shared" si="5"/>
        <v>0</v>
      </c>
      <c r="R88" s="24"/>
      <c r="S88" s="24"/>
    </row>
  </sheetData>
  <mergeCells count="23">
    <mergeCell ref="C1:J1"/>
    <mergeCell ref="K1:R1"/>
    <mergeCell ref="S1:Z1"/>
    <mergeCell ref="AA1:AH1"/>
    <mergeCell ref="C5:C6"/>
    <mergeCell ref="D5:D6"/>
    <mergeCell ref="K5:K6"/>
    <mergeCell ref="L5:L6"/>
    <mergeCell ref="S5:S6"/>
    <mergeCell ref="T5:T6"/>
    <mergeCell ref="AA5:AA6"/>
    <mergeCell ref="AB5:AB6"/>
    <mergeCell ref="C55:J55"/>
    <mergeCell ref="K55:R55"/>
    <mergeCell ref="S55:Z55"/>
    <mergeCell ref="AA55:AH55"/>
    <mergeCell ref="L73:S73"/>
    <mergeCell ref="A73:A74"/>
    <mergeCell ref="B73:B74"/>
    <mergeCell ref="C73:C74"/>
    <mergeCell ref="D73:D74"/>
    <mergeCell ref="E73:E74"/>
    <mergeCell ref="F73:J7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workbookViewId="0">
      <selection activeCell="N26" sqref="N26"/>
    </sheetView>
  </sheetViews>
  <sheetFormatPr baseColWidth="10" defaultRowHeight="15"/>
  <cols>
    <col min="1" max="1" width="23.42578125" customWidth="1"/>
    <col min="11" max="11" width="21.5703125" customWidth="1"/>
    <col min="21" max="21" width="3.28515625" style="62" customWidth="1"/>
    <col min="22" max="22" width="25.7109375" style="64" bestFit="1" customWidth="1"/>
    <col min="23" max="28" width="11.42578125" style="64"/>
  </cols>
  <sheetData>
    <row r="1" spans="1:31" ht="45">
      <c r="A1" s="33"/>
      <c r="B1" s="34" t="s">
        <v>104</v>
      </c>
      <c r="C1" s="35">
        <v>2007</v>
      </c>
      <c r="D1" s="35">
        <v>2008</v>
      </c>
      <c r="E1" s="35">
        <v>2009</v>
      </c>
      <c r="F1" s="35">
        <v>2010</v>
      </c>
      <c r="G1" s="35">
        <v>2012</v>
      </c>
      <c r="H1" s="34">
        <v>2013</v>
      </c>
      <c r="I1" s="35">
        <v>2014</v>
      </c>
      <c r="J1" s="35">
        <v>2015</v>
      </c>
      <c r="K1" s="36" t="s">
        <v>107</v>
      </c>
      <c r="L1" s="34" t="s">
        <v>104</v>
      </c>
      <c r="M1" s="35" t="s">
        <v>108</v>
      </c>
      <c r="N1" s="35" t="s">
        <v>109</v>
      </c>
      <c r="O1" s="35" t="s">
        <v>110</v>
      </c>
      <c r="P1" s="35" t="s">
        <v>111</v>
      </c>
      <c r="Q1" s="35" t="s">
        <v>112</v>
      </c>
      <c r="R1" s="35" t="s">
        <v>113</v>
      </c>
      <c r="S1" s="35" t="s">
        <v>114</v>
      </c>
      <c r="T1" s="35" t="s">
        <v>115</v>
      </c>
      <c r="U1" s="37"/>
      <c r="V1"/>
      <c r="W1" s="38" t="s">
        <v>116</v>
      </c>
      <c r="X1" s="38" t="s">
        <v>117</v>
      </c>
      <c r="Y1" s="38" t="s">
        <v>118</v>
      </c>
      <c r="Z1" s="38" t="s">
        <v>119</v>
      </c>
      <c r="AA1" s="38" t="s">
        <v>120</v>
      </c>
      <c r="AB1" s="38" t="s">
        <v>121</v>
      </c>
      <c r="AC1" s="38" t="s">
        <v>122</v>
      </c>
      <c r="AD1" s="38" t="s">
        <v>123</v>
      </c>
      <c r="AE1" s="38" t="s">
        <v>124</v>
      </c>
    </row>
    <row r="2" spans="1:31">
      <c r="A2" s="39" t="s">
        <v>105</v>
      </c>
      <c r="B2" s="40">
        <v>0.309</v>
      </c>
      <c r="C2" s="40">
        <v>0.14099999999999999</v>
      </c>
      <c r="D2" s="40">
        <v>0.13</v>
      </c>
      <c r="E2" s="40">
        <v>0.26800000000000002</v>
      </c>
      <c r="F2" s="40">
        <v>0.24399999999999999</v>
      </c>
      <c r="G2" s="40">
        <v>0.224</v>
      </c>
      <c r="H2" s="41">
        <f>'[1]2015 tab'!D77</f>
        <v>0.21745421840266946</v>
      </c>
      <c r="I2" s="42">
        <f>'[1]2015 tab'!E77</f>
        <v>0.22611376396934094</v>
      </c>
      <c r="J2" s="42">
        <f>'[1]2015 tab'!F77</f>
        <v>0.22840848821610951</v>
      </c>
      <c r="K2" s="43" t="s">
        <v>105</v>
      </c>
      <c r="L2" s="44">
        <f>B2+B$14*$K29</f>
        <v>0.39595161097256859</v>
      </c>
      <c r="M2" s="44">
        <f>C2+C$14*$K29</f>
        <v>0.23342887780548627</v>
      </c>
      <c r="N2" s="44">
        <f>D2+D$14*$K29</f>
        <v>0.13</v>
      </c>
      <c r="O2" s="44">
        <f>E2+E$14*$K29</f>
        <v>0.26800000000000002</v>
      </c>
      <c r="P2" s="44">
        <f t="shared" ref="P2:T13" si="0">F2+F$14*$K29</f>
        <v>0.29945732668329178</v>
      </c>
      <c r="Q2" s="44">
        <f>G2+G$14*$K29</f>
        <v>0.26165620947630924</v>
      </c>
      <c r="R2" s="44">
        <f>H2+H$14*$K29</f>
        <v>0.25373241157942333</v>
      </c>
      <c r="S2" s="44">
        <f>I2+I$14*$K29</f>
        <v>0.26529924329941085</v>
      </c>
      <c r="T2" s="44">
        <f>J2+J$14*$K29</f>
        <v>0.27096185593810812</v>
      </c>
      <c r="U2" s="45"/>
      <c r="V2" s="45" t="str">
        <f>K2</f>
        <v>Déchets Putrescibles</v>
      </c>
      <c r="W2" s="46">
        <f>AVERAGE(M2:S2)</f>
        <v>0.24451058126341735</v>
      </c>
      <c r="X2" s="46">
        <f t="shared" ref="X2:AE13" si="1">M2/$W2</f>
        <v>0.95467802088289799</v>
      </c>
      <c r="Y2" s="46">
        <f t="shared" si="1"/>
        <v>0.53167433216294124</v>
      </c>
      <c r="Z2" s="46">
        <f t="shared" si="1"/>
        <v>1.0960670847666789</v>
      </c>
      <c r="AA2" s="46">
        <f t="shared" si="1"/>
        <v>1.2247213398126069</v>
      </c>
      <c r="AB2" s="46">
        <f t="shared" si="1"/>
        <v>1.0701222340738721</v>
      </c>
      <c r="AC2" s="46">
        <f t="shared" si="1"/>
        <v>1.0377154651890959</v>
      </c>
      <c r="AD2" s="46">
        <f t="shared" si="1"/>
        <v>1.0850215231119071</v>
      </c>
      <c r="AE2" s="46">
        <f t="shared" si="1"/>
        <v>1.1081804907501902</v>
      </c>
    </row>
    <row r="3" spans="1:31">
      <c r="A3" s="47" t="s">
        <v>53</v>
      </c>
      <c r="B3" s="48">
        <v>0.10299999999999999</v>
      </c>
      <c r="C3" s="48">
        <v>0.223</v>
      </c>
      <c r="D3" s="48">
        <v>0.221</v>
      </c>
      <c r="E3" s="48">
        <v>0.161</v>
      </c>
      <c r="F3" s="48">
        <v>0.12</v>
      </c>
      <c r="G3" s="48">
        <v>0.154</v>
      </c>
      <c r="H3" s="49">
        <f>'[1]2015 tab'!D78</f>
        <v>0.13310056515450694</v>
      </c>
      <c r="I3" s="50">
        <f>'[1]2015 tab'!E78</f>
        <v>0.12621046204246816</v>
      </c>
      <c r="J3" s="50">
        <f>'[1]2015 tab'!F78</f>
        <v>0.12145530391085523</v>
      </c>
      <c r="K3" s="51" t="s">
        <v>53</v>
      </c>
      <c r="L3" s="52">
        <f t="shared" ref="L3:O13" si="2">B3+B$14*$K30</f>
        <v>0.10461996259351619</v>
      </c>
      <c r="M3" s="52">
        <f t="shared" si="2"/>
        <v>0.22472200748129675</v>
      </c>
      <c r="N3" s="52">
        <f t="shared" si="2"/>
        <v>0.221</v>
      </c>
      <c r="O3" s="52">
        <f t="shared" si="2"/>
        <v>0.161</v>
      </c>
      <c r="P3" s="52">
        <f t="shared" si="0"/>
        <v>0.12103320448877804</v>
      </c>
      <c r="Q3" s="52">
        <f t="shared" si="0"/>
        <v>0.15470155860349127</v>
      </c>
      <c r="R3" s="52">
        <f t="shared" si="0"/>
        <v>0.13377645045725581</v>
      </c>
      <c r="S3" s="52">
        <f t="shared" si="0"/>
        <v>0.12694051189449151</v>
      </c>
      <c r="T3" s="52">
        <f t="shared" si="0"/>
        <v>0.12224809961833814</v>
      </c>
      <c r="U3" s="45"/>
      <c r="V3" s="45" t="str">
        <f t="shared" ref="V3:V13" si="3">K3</f>
        <v>Papiers</v>
      </c>
      <c r="W3" s="46">
        <f t="shared" ref="W3:W13" si="4">AVERAGE(M3:S3)</f>
        <v>0.1633105332750448</v>
      </c>
      <c r="X3" s="46">
        <f t="shared" si="1"/>
        <v>1.3760411099927266</v>
      </c>
      <c r="Y3" s="46">
        <f t="shared" si="1"/>
        <v>1.3532501276436075</v>
      </c>
      <c r="Z3" s="46">
        <f t="shared" si="1"/>
        <v>0.98585190294398561</v>
      </c>
      <c r="AA3" s="46">
        <f t="shared" si="1"/>
        <v>0.7411230743147228</v>
      </c>
      <c r="AB3" s="46">
        <f t="shared" si="1"/>
        <v>0.94728463315312039</v>
      </c>
      <c r="AC3" s="46">
        <f t="shared" si="1"/>
        <v>0.81915384007687864</v>
      </c>
      <c r="AD3" s="46">
        <f t="shared" si="1"/>
        <v>0.77729531187495715</v>
      </c>
      <c r="AE3" s="46">
        <f t="shared" si="1"/>
        <v>0.74856224621133283</v>
      </c>
    </row>
    <row r="4" spans="1:31">
      <c r="A4" s="39" t="s">
        <v>59</v>
      </c>
      <c r="B4" s="40">
        <v>5.7000000000000002E-2</v>
      </c>
      <c r="C4" s="40">
        <v>6.6000000000000003E-2</v>
      </c>
      <c r="D4" s="40">
        <v>8.6999999999999994E-2</v>
      </c>
      <c r="E4" s="40">
        <v>0.105</v>
      </c>
      <c r="F4" s="40">
        <v>8.5999999999999993E-2</v>
      </c>
      <c r="G4" s="40">
        <v>8.5000000000000006E-2</v>
      </c>
      <c r="H4" s="41">
        <f>'[1]2015 tab'!D79</f>
        <v>8.4977035764165321E-2</v>
      </c>
      <c r="I4" s="42">
        <f>'[1]2015 tab'!E79</f>
        <v>9.870587327859015E-2</v>
      </c>
      <c r="J4" s="42">
        <f>'[1]2015 tab'!F79</f>
        <v>7.7724286177371621E-2</v>
      </c>
      <c r="K4" s="43" t="s">
        <v>59</v>
      </c>
      <c r="L4" s="44">
        <f t="shared" si="2"/>
        <v>5.7092162094763102E-2</v>
      </c>
      <c r="M4" s="44">
        <f t="shared" si="2"/>
        <v>6.6097967581047398E-2</v>
      </c>
      <c r="N4" s="44">
        <f t="shared" si="2"/>
        <v>8.6999999999999994E-2</v>
      </c>
      <c r="O4" s="44">
        <f t="shared" si="2"/>
        <v>0.105</v>
      </c>
      <c r="P4" s="44">
        <f t="shared" si="0"/>
        <v>8.6058780548628422E-2</v>
      </c>
      <c r="Q4" s="44">
        <f t="shared" si="0"/>
        <v>8.5039912718204491E-2</v>
      </c>
      <c r="R4" s="44">
        <f t="shared" si="0"/>
        <v>8.5015487889893562E-2</v>
      </c>
      <c r="S4" s="44">
        <f t="shared" si="0"/>
        <v>9.8747406906535176E-2</v>
      </c>
      <c r="T4" s="44">
        <f t="shared" si="0"/>
        <v>7.7769389510876516E-2</v>
      </c>
      <c r="U4" s="45"/>
      <c r="V4" s="45" t="str">
        <f t="shared" si="3"/>
        <v>Cartons</v>
      </c>
      <c r="W4" s="46">
        <f t="shared" si="4"/>
        <v>8.7565650806329859E-2</v>
      </c>
      <c r="X4" s="46">
        <f t="shared" si="1"/>
        <v>0.754838991915188</v>
      </c>
      <c r="Y4" s="46">
        <f t="shared" si="1"/>
        <v>0.99354026606184975</v>
      </c>
      <c r="Z4" s="46">
        <f t="shared" si="1"/>
        <v>1.1991003211091291</v>
      </c>
      <c r="AA4" s="46">
        <f t="shared" si="1"/>
        <v>0.98279153704876576</v>
      </c>
      <c r="AB4" s="46">
        <f t="shared" si="1"/>
        <v>0.97115606330944104</v>
      </c>
      <c r="AC4" s="46">
        <f t="shared" si="1"/>
        <v>0.97087713169543466</v>
      </c>
      <c r="AD4" s="46">
        <f t="shared" si="1"/>
        <v>1.1276956888601919</v>
      </c>
      <c r="AE4" s="46">
        <f t="shared" si="1"/>
        <v>0.88812666604717105</v>
      </c>
    </row>
    <row r="5" spans="1:31">
      <c r="A5" s="39" t="s">
        <v>106</v>
      </c>
      <c r="B5" s="48">
        <v>1.7000000000000001E-2</v>
      </c>
      <c r="C5" s="48">
        <v>4.0000000000000001E-3</v>
      </c>
      <c r="D5" s="48">
        <v>1E-3</v>
      </c>
      <c r="E5" s="48">
        <v>0.01</v>
      </c>
      <c r="F5" s="48">
        <v>1.7999999999999999E-2</v>
      </c>
      <c r="G5" s="48">
        <v>0.03</v>
      </c>
      <c r="H5" s="49">
        <f>'[1]2015 tab'!D80</f>
        <v>2.0511166905823195E-2</v>
      </c>
      <c r="I5" s="50">
        <f>'[1]2015 tab'!E80</f>
        <v>2.2590783766282978E-2</v>
      </c>
      <c r="J5" s="50">
        <f>'[1]2015 tab'!F80</f>
        <v>2.2030428085746928E-2</v>
      </c>
      <c r="K5" s="51" t="s">
        <v>106</v>
      </c>
      <c r="L5" s="52">
        <f t="shared" si="2"/>
        <v>1.7244182044887781E-2</v>
      </c>
      <c r="M5" s="52">
        <f t="shared" si="2"/>
        <v>4.2595635910224429E-3</v>
      </c>
      <c r="N5" s="52">
        <f t="shared" si="2"/>
        <v>1E-3</v>
      </c>
      <c r="O5" s="52">
        <f t="shared" si="2"/>
        <v>0.01</v>
      </c>
      <c r="P5" s="52">
        <f t="shared" si="0"/>
        <v>1.8155738154613466E-2</v>
      </c>
      <c r="Q5" s="52">
        <f t="shared" si="0"/>
        <v>3.010574812967581E-2</v>
      </c>
      <c r="R5" s="52">
        <f t="shared" si="0"/>
        <v>2.0613045218319651E-2</v>
      </c>
      <c r="S5" s="52">
        <f t="shared" si="0"/>
        <v>2.2700826471250719E-2</v>
      </c>
      <c r="T5" s="52">
        <f t="shared" si="0"/>
        <v>2.2149928670393913E-2</v>
      </c>
      <c r="U5" s="45"/>
      <c r="V5" s="45" t="str">
        <f t="shared" si="3"/>
        <v>Composites</v>
      </c>
      <c r="W5" s="46">
        <f t="shared" si="4"/>
        <v>1.5262131652126013E-2</v>
      </c>
      <c r="X5" s="46">
        <f t="shared" si="1"/>
        <v>0.27909362126548598</v>
      </c>
      <c r="Y5" s="46">
        <f t="shared" si="1"/>
        <v>6.5521646831076849E-2</v>
      </c>
      <c r="Z5" s="46">
        <f t="shared" si="1"/>
        <v>0.65521646831076852</v>
      </c>
      <c r="AA5" s="46">
        <f t="shared" si="1"/>
        <v>1.1895938633240903</v>
      </c>
      <c r="AB5" s="46">
        <f t="shared" si="1"/>
        <v>1.9725781965379707</v>
      </c>
      <c r="AC5" s="46">
        <f t="shared" si="1"/>
        <v>1.3506006689077574</v>
      </c>
      <c r="AD5" s="46">
        <f t="shared" si="1"/>
        <v>1.48739553482285</v>
      </c>
      <c r="AE5" s="46">
        <f t="shared" si="1"/>
        <v>1.4512998036750935</v>
      </c>
    </row>
    <row r="6" spans="1:31">
      <c r="A6" s="39" t="s">
        <v>67</v>
      </c>
      <c r="B6" s="40">
        <v>2.3E-2</v>
      </c>
      <c r="C6" s="40">
        <v>3.4000000000000002E-2</v>
      </c>
      <c r="D6" s="40">
        <v>2.1000000000000001E-2</v>
      </c>
      <c r="E6" s="40">
        <v>2.8000000000000001E-2</v>
      </c>
      <c r="F6" s="40">
        <v>3.7999999999999999E-2</v>
      </c>
      <c r="G6" s="40">
        <v>2.8000000000000001E-2</v>
      </c>
      <c r="H6" s="41">
        <f>'[1]2015 tab'!D81</f>
        <v>4.33158138555454E-2</v>
      </c>
      <c r="I6" s="42">
        <f>'[1]2015 tab'!E81</f>
        <v>2.8504511241045284E-2</v>
      </c>
      <c r="J6" s="42">
        <f>'[1]2015 tab'!F81</f>
        <v>2.7128721403184088E-2</v>
      </c>
      <c r="K6" s="43" t="s">
        <v>67</v>
      </c>
      <c r="L6" s="44">
        <f t="shared" si="2"/>
        <v>2.2920506234413968E-2</v>
      </c>
      <c r="M6" s="44">
        <f t="shared" si="2"/>
        <v>3.391549875311721E-2</v>
      </c>
      <c r="N6" s="44">
        <f t="shared" si="2"/>
        <v>2.1000000000000001E-2</v>
      </c>
      <c r="O6" s="44">
        <f t="shared" si="2"/>
        <v>2.8000000000000001E-2</v>
      </c>
      <c r="P6" s="44">
        <f t="shared" si="0"/>
        <v>3.7949299251870322E-2</v>
      </c>
      <c r="Q6" s="44">
        <f t="shared" si="0"/>
        <v>2.7965573566084791E-2</v>
      </c>
      <c r="R6" s="44">
        <f t="shared" si="0"/>
        <v>4.3282647245381181E-2</v>
      </c>
      <c r="S6" s="44">
        <f t="shared" si="0"/>
        <v>2.8468686702852155E-2</v>
      </c>
      <c r="T6" s="44">
        <f t="shared" si="0"/>
        <v>2.7089817840607704E-2</v>
      </c>
      <c r="U6" s="45"/>
      <c r="V6" s="45" t="str">
        <f t="shared" si="3"/>
        <v>Textiles</v>
      </c>
      <c r="W6" s="46">
        <f t="shared" si="4"/>
        <v>3.1511672217043665E-2</v>
      </c>
      <c r="X6" s="46">
        <f t="shared" si="1"/>
        <v>1.0762836868674139</v>
      </c>
      <c r="Y6" s="46">
        <f t="shared" si="1"/>
        <v>0.66641972712072595</v>
      </c>
      <c r="Z6" s="46">
        <f t="shared" si="1"/>
        <v>0.88855963616096789</v>
      </c>
      <c r="AA6" s="46">
        <f t="shared" si="1"/>
        <v>1.2042934119930566</v>
      </c>
      <c r="AB6" s="46">
        <f t="shared" si="1"/>
        <v>0.88746713831832436</v>
      </c>
      <c r="AC6" s="46">
        <f t="shared" si="1"/>
        <v>1.3735433317299794</v>
      </c>
      <c r="AD6" s="46">
        <f t="shared" si="1"/>
        <v>0.90343306780953203</v>
      </c>
      <c r="AE6" s="46">
        <f t="shared" si="1"/>
        <v>0.85967566728990275</v>
      </c>
    </row>
    <row r="7" spans="1:31">
      <c r="A7" s="47" t="s">
        <v>69</v>
      </c>
      <c r="B7" s="48">
        <v>0.105</v>
      </c>
      <c r="C7" s="48">
        <v>7.4999999999999997E-2</v>
      </c>
      <c r="D7" s="48">
        <v>0.108</v>
      </c>
      <c r="E7" s="48">
        <v>7.0999999999999994E-2</v>
      </c>
      <c r="F7" s="48">
        <v>0.111</v>
      </c>
      <c r="G7" s="48">
        <v>7.2999999999999995E-2</v>
      </c>
      <c r="H7" s="49">
        <f>'[1]2015 tab'!D82</f>
        <v>7.3496410319004363E-2</v>
      </c>
      <c r="I7" s="50">
        <f>'[1]2015 tab'!E82</f>
        <v>9.1187119019428636E-2</v>
      </c>
      <c r="J7" s="50">
        <f>'[1]2015 tab'!F82</f>
        <v>0.10505280409554167</v>
      </c>
      <c r="K7" s="51" t="s">
        <v>69</v>
      </c>
      <c r="L7" s="52">
        <f t="shared" si="2"/>
        <v>0.10635487780548628</v>
      </c>
      <c r="M7" s="52">
        <f t="shared" si="2"/>
        <v>7.6440224438902735E-2</v>
      </c>
      <c r="N7" s="52">
        <f t="shared" si="2"/>
        <v>0.108</v>
      </c>
      <c r="O7" s="52">
        <f t="shared" si="2"/>
        <v>7.0999999999999994E-2</v>
      </c>
      <c r="P7" s="52">
        <f t="shared" si="0"/>
        <v>0.11186413466334164</v>
      </c>
      <c r="Q7" s="52">
        <f t="shared" si="0"/>
        <v>7.3586758104738151E-2</v>
      </c>
      <c r="R7" s="52">
        <f t="shared" si="0"/>
        <v>7.4061696208576139E-2</v>
      </c>
      <c r="S7" s="52">
        <f t="shared" si="0"/>
        <v>9.1797706168393625E-2</v>
      </c>
      <c r="T7" s="52">
        <f t="shared" si="0"/>
        <v>0.10571586959634557</v>
      </c>
      <c r="U7" s="45"/>
      <c r="V7" s="45" t="str">
        <f t="shared" si="3"/>
        <v>Textiles sanitaires</v>
      </c>
      <c r="W7" s="46">
        <f t="shared" si="4"/>
        <v>8.6678645654850325E-2</v>
      </c>
      <c r="X7" s="46">
        <f t="shared" si="1"/>
        <v>0.88188069692832505</v>
      </c>
      <c r="Y7" s="46">
        <f t="shared" si="1"/>
        <v>1.2459816277015927</v>
      </c>
      <c r="Z7" s="46">
        <f t="shared" si="1"/>
        <v>0.81911755154456556</v>
      </c>
      <c r="AA7" s="46">
        <f t="shared" si="1"/>
        <v>1.2905616350857461</v>
      </c>
      <c r="AB7" s="46">
        <f t="shared" si="1"/>
        <v>0.84896063556134271</v>
      </c>
      <c r="AC7" s="46">
        <f t="shared" si="1"/>
        <v>0.85443993326206091</v>
      </c>
      <c r="AD7" s="46">
        <f t="shared" si="1"/>
        <v>1.059057919916367</v>
      </c>
      <c r="AE7" s="46">
        <f t="shared" si="1"/>
        <v>1.2196299191994813</v>
      </c>
    </row>
    <row r="8" spans="1:31">
      <c r="A8" s="39" t="s">
        <v>72</v>
      </c>
      <c r="B8" s="40">
        <v>0.114</v>
      </c>
      <c r="C8" s="40">
        <v>0.19500000000000001</v>
      </c>
      <c r="D8" s="40">
        <v>0.28999999999999998</v>
      </c>
      <c r="E8" s="40">
        <v>0.158</v>
      </c>
      <c r="F8" s="40">
        <v>0.13100000000000001</v>
      </c>
      <c r="G8" s="40">
        <v>0.156</v>
      </c>
      <c r="H8" s="41">
        <f>'[1]2015 tab'!D83</f>
        <v>0.1800449261091914</v>
      </c>
      <c r="I8" s="42">
        <f>'[1]2015 tab'!E83</f>
        <v>0.18350233790553844</v>
      </c>
      <c r="J8" s="42">
        <f>'[1]2015 tab'!F83</f>
        <v>0.18821660700024739</v>
      </c>
      <c r="K8" s="43" t="s">
        <v>72</v>
      </c>
      <c r="L8" s="44">
        <f t="shared" si="2"/>
        <v>0.11655615211970077</v>
      </c>
      <c r="M8" s="44">
        <f t="shared" si="2"/>
        <v>0.19771716957605989</v>
      </c>
      <c r="N8" s="44">
        <f t="shared" si="2"/>
        <v>0.28999999999999998</v>
      </c>
      <c r="O8" s="44">
        <f t="shared" si="2"/>
        <v>0.158</v>
      </c>
      <c r="P8" s="44">
        <f t="shared" si="0"/>
        <v>0.13263030174563592</v>
      </c>
      <c r="Q8" s="44">
        <f t="shared" si="0"/>
        <v>0.15710699501246883</v>
      </c>
      <c r="R8" s="44">
        <f t="shared" si="0"/>
        <v>0.18111141101212125</v>
      </c>
      <c r="S8" s="44">
        <f t="shared" si="0"/>
        <v>0.18465428949022672</v>
      </c>
      <c r="T8" s="44">
        <f t="shared" si="0"/>
        <v>0.18946756577934706</v>
      </c>
      <c r="U8" s="45"/>
      <c r="V8" s="45" t="str">
        <f t="shared" si="3"/>
        <v>Plastiques</v>
      </c>
      <c r="W8" s="46">
        <f t="shared" si="4"/>
        <v>0.18588859526235896</v>
      </c>
      <c r="X8" s="46">
        <f t="shared" si="1"/>
        <v>1.0636325983151702</v>
      </c>
      <c r="Y8" s="46">
        <f t="shared" si="1"/>
        <v>1.5600741916990686</v>
      </c>
      <c r="Z8" s="46">
        <f t="shared" si="1"/>
        <v>0.84997145616707892</v>
      </c>
      <c r="AA8" s="46">
        <f t="shared" si="1"/>
        <v>0.71349348548491909</v>
      </c>
      <c r="AB8" s="46">
        <f t="shared" si="1"/>
        <v>0.8451674767391274</v>
      </c>
      <c r="AC8" s="46">
        <f t="shared" si="1"/>
        <v>0.97430082118004446</v>
      </c>
      <c r="AD8" s="46">
        <f t="shared" si="1"/>
        <v>0.99335997041459068</v>
      </c>
      <c r="AE8" s="46">
        <f t="shared" si="1"/>
        <v>1.0192533087462241</v>
      </c>
    </row>
    <row r="9" spans="1:31">
      <c r="A9" s="47" t="s">
        <v>78</v>
      </c>
      <c r="B9" s="48">
        <v>2.4E-2</v>
      </c>
      <c r="C9" s="48">
        <v>1.2E-2</v>
      </c>
      <c r="D9" s="48">
        <v>8.9999999999999993E-3</v>
      </c>
      <c r="E9" s="48">
        <v>4.7E-2</v>
      </c>
      <c r="F9" s="48">
        <v>3.6999999999999998E-2</v>
      </c>
      <c r="G9" s="48">
        <v>0.04</v>
      </c>
      <c r="H9" s="49">
        <f>'[1]2015 tab'!D84</f>
        <v>4.41505807956643E-2</v>
      </c>
      <c r="I9" s="50">
        <f>'[1]2015 tab'!E84</f>
        <v>3.5013714023170849E-2</v>
      </c>
      <c r="J9" s="50">
        <f>'[1]2015 tab'!F84</f>
        <v>3.116280701984387E-2</v>
      </c>
      <c r="K9" s="51" t="s">
        <v>78</v>
      </c>
      <c r="L9" s="52">
        <f t="shared" si="2"/>
        <v>2.5658917705735664E-2</v>
      </c>
      <c r="M9" s="52">
        <f t="shared" si="2"/>
        <v>1.3763416458852871E-2</v>
      </c>
      <c r="N9" s="52">
        <f t="shared" si="2"/>
        <v>8.9999999999999993E-3</v>
      </c>
      <c r="O9" s="52">
        <f t="shared" si="2"/>
        <v>4.7E-2</v>
      </c>
      <c r="P9" s="52">
        <f t="shared" si="0"/>
        <v>3.8058049875311722E-2</v>
      </c>
      <c r="Q9" s="52">
        <f t="shared" si="0"/>
        <v>4.0718428927680801E-2</v>
      </c>
      <c r="R9" s="52">
        <f t="shared" si="0"/>
        <v>4.4842719058772525E-2</v>
      </c>
      <c r="S9" s="52">
        <f t="shared" si="0"/>
        <v>3.5761319326181276E-2</v>
      </c>
      <c r="T9" s="52">
        <f t="shared" si="0"/>
        <v>3.197466702293196E-2</v>
      </c>
      <c r="U9" s="45"/>
      <c r="V9" s="45" t="str">
        <f t="shared" si="3"/>
        <v>Combustibles non classés</v>
      </c>
      <c r="W9" s="46">
        <f t="shared" si="4"/>
        <v>3.2734847663828455E-2</v>
      </c>
      <c r="X9" s="46">
        <f t="shared" si="1"/>
        <v>0.42045152004972525</v>
      </c>
      <c r="Y9" s="46">
        <f t="shared" si="1"/>
        <v>0.27493636422034956</v>
      </c>
      <c r="Z9" s="46">
        <f t="shared" si="1"/>
        <v>1.4357787909284923</v>
      </c>
      <c r="AA9" s="46">
        <f t="shared" si="1"/>
        <v>1.162615762448326</v>
      </c>
      <c r="AB9" s="46">
        <f t="shared" si="1"/>
        <v>1.2438863117934742</v>
      </c>
      <c r="AC9" s="46">
        <f t="shared" si="1"/>
        <v>1.3698771266414995</v>
      </c>
      <c r="AD9" s="46">
        <f t="shared" si="1"/>
        <v>1.0924541239181336</v>
      </c>
      <c r="AE9" s="46">
        <f t="shared" si="1"/>
        <v>0.97677763316013588</v>
      </c>
    </row>
    <row r="10" spans="1:31">
      <c r="A10" s="39" t="s">
        <v>80</v>
      </c>
      <c r="B10" s="40">
        <v>5.8000000000000003E-2</v>
      </c>
      <c r="C10" s="40">
        <v>6.7000000000000004E-2</v>
      </c>
      <c r="D10" s="40">
        <v>5.7000000000000002E-2</v>
      </c>
      <c r="E10" s="40">
        <v>6.7000000000000004E-2</v>
      </c>
      <c r="F10" s="40">
        <v>6.6000000000000003E-2</v>
      </c>
      <c r="G10" s="40">
        <v>7.5999999999999998E-2</v>
      </c>
      <c r="H10" s="41">
        <f>'[1]2015 tab'!D85</f>
        <v>7.2544419960910711E-2</v>
      </c>
      <c r="I10" s="42">
        <f>'[1]2015 tab'!E85</f>
        <v>6.5246665055814695E-2</v>
      </c>
      <c r="J10" s="42">
        <f>'[1]2015 tab'!F85</f>
        <v>7.8583267486839151E-2</v>
      </c>
      <c r="K10" s="43" t="s">
        <v>80</v>
      </c>
      <c r="L10" s="44">
        <f t="shared" si="2"/>
        <v>6.3469234413965098E-2</v>
      </c>
      <c r="M10" s="44">
        <f t="shared" si="2"/>
        <v>7.2813753117206989E-2</v>
      </c>
      <c r="N10" s="44">
        <f t="shared" si="2"/>
        <v>5.7000000000000002E-2</v>
      </c>
      <c r="O10" s="44">
        <f t="shared" si="2"/>
        <v>6.7000000000000004E-2</v>
      </c>
      <c r="P10" s="44">
        <f t="shared" si="0"/>
        <v>6.9488251870324202E-2</v>
      </c>
      <c r="Q10" s="44">
        <f t="shared" si="0"/>
        <v>7.8368566084788024E-2</v>
      </c>
      <c r="R10" s="44">
        <f t="shared" si="0"/>
        <v>7.4826309167786612E-2</v>
      </c>
      <c r="S10" s="44">
        <f t="shared" si="0"/>
        <v>6.7711421828950832E-2</v>
      </c>
      <c r="T10" s="44">
        <f t="shared" si="0"/>
        <v>8.1259863590949166E-2</v>
      </c>
      <c r="U10" s="45"/>
      <c r="V10" s="45" t="str">
        <f t="shared" si="3"/>
        <v>Verre</v>
      </c>
      <c r="W10" s="46">
        <f t="shared" si="4"/>
        <v>6.9601186009865243E-2</v>
      </c>
      <c r="X10" s="46">
        <f t="shared" si="1"/>
        <v>1.0461567868525459</v>
      </c>
      <c r="Y10" s="46">
        <f t="shared" si="1"/>
        <v>0.81895156200241825</v>
      </c>
      <c r="Z10" s="46">
        <f t="shared" si="1"/>
        <v>0.96262727463442144</v>
      </c>
      <c r="AA10" s="46">
        <f t="shared" si="1"/>
        <v>0.99837741070209585</v>
      </c>
      <c r="AB10" s="46">
        <f t="shared" si="1"/>
        <v>1.1259659580180157</v>
      </c>
      <c r="AC10" s="46">
        <f t="shared" si="1"/>
        <v>1.0750723293304336</v>
      </c>
      <c r="AD10" s="46">
        <f t="shared" si="1"/>
        <v>0.97284867846006884</v>
      </c>
      <c r="AE10" s="46">
        <f t="shared" si="1"/>
        <v>1.1675068809808993</v>
      </c>
    </row>
    <row r="11" spans="1:31">
      <c r="A11" s="47" t="s">
        <v>82</v>
      </c>
      <c r="B11" s="48">
        <v>2.9000000000000001E-2</v>
      </c>
      <c r="C11" s="48">
        <v>3.2000000000000001E-2</v>
      </c>
      <c r="D11" s="48">
        <v>3.6999999999999998E-2</v>
      </c>
      <c r="E11" s="48">
        <v>3.9E-2</v>
      </c>
      <c r="F11" s="48">
        <v>3.5000000000000003E-2</v>
      </c>
      <c r="G11" s="48">
        <v>3.6999999999999998E-2</v>
      </c>
      <c r="H11" s="49">
        <f>'[1]2015 tab'!D86</f>
        <v>5.1713352221609887E-2</v>
      </c>
      <c r="I11" s="50">
        <f>'[1]2015 tab'!E86</f>
        <v>4.0337855118482362E-2</v>
      </c>
      <c r="J11" s="50">
        <f>'[1]2015 tab'!F86</f>
        <v>3.3702809291309907E-2</v>
      </c>
      <c r="K11" s="51" t="s">
        <v>82</v>
      </c>
      <c r="L11" s="52">
        <f t="shared" si="2"/>
        <v>3.0231995012468833E-2</v>
      </c>
      <c r="M11" s="52">
        <f t="shared" si="2"/>
        <v>3.3309600997506239E-2</v>
      </c>
      <c r="N11" s="52">
        <f t="shared" si="2"/>
        <v>3.6999999999999998E-2</v>
      </c>
      <c r="O11" s="52">
        <f t="shared" si="2"/>
        <v>3.9E-2</v>
      </c>
      <c r="P11" s="52">
        <f t="shared" si="0"/>
        <v>3.5785760598503746E-2</v>
      </c>
      <c r="Q11" s="52">
        <f t="shared" si="0"/>
        <v>3.7533541147132171E-2</v>
      </c>
      <c r="R11" s="52">
        <f t="shared" si="0"/>
        <v>5.2227368610210691E-2</v>
      </c>
      <c r="S11" s="52">
        <f t="shared" si="0"/>
        <v>4.0893064096853983E-2</v>
      </c>
      <c r="T11" s="52">
        <f t="shared" si="0"/>
        <v>3.4305737014107288E-2</v>
      </c>
      <c r="U11" s="45"/>
      <c r="V11" s="45" t="str">
        <f t="shared" si="3"/>
        <v>Métaux</v>
      </c>
      <c r="W11" s="46">
        <f t="shared" si="4"/>
        <v>3.9392762207172409E-2</v>
      </c>
      <c r="X11" s="46">
        <f t="shared" si="1"/>
        <v>0.84557667782538537</v>
      </c>
      <c r="Y11" s="46">
        <f t="shared" si="1"/>
        <v>0.93925883657031928</v>
      </c>
      <c r="Z11" s="46">
        <f t="shared" si="1"/>
        <v>0.99002958449303924</v>
      </c>
      <c r="AA11" s="46">
        <f t="shared" si="1"/>
        <v>0.90843491528471898</v>
      </c>
      <c r="AB11" s="46">
        <f t="shared" si="1"/>
        <v>0.95280297811404246</v>
      </c>
      <c r="AC11" s="46">
        <f t="shared" si="1"/>
        <v>1.325811283187992</v>
      </c>
      <c r="AD11" s="46">
        <f t="shared" si="1"/>
        <v>1.0380857245245019</v>
      </c>
      <c r="AE11" s="46">
        <f t="shared" si="1"/>
        <v>0.87086396312318248</v>
      </c>
    </row>
    <row r="12" spans="1:31">
      <c r="A12" s="39" t="s">
        <v>89</v>
      </c>
      <c r="B12" s="40">
        <v>2.5999999999999999E-2</v>
      </c>
      <c r="C12" s="40">
        <v>1.0999999999999999E-2</v>
      </c>
      <c r="D12" s="40">
        <v>3.5000000000000003E-2</v>
      </c>
      <c r="E12" s="40">
        <v>2.9000000000000001E-2</v>
      </c>
      <c r="F12" s="40">
        <v>2.1000000000000001E-2</v>
      </c>
      <c r="G12" s="40">
        <v>3.5999999999999997E-2</v>
      </c>
      <c r="H12" s="41">
        <f>'[1]2015 tab'!D87</f>
        <v>1.8493605601186108E-2</v>
      </c>
      <c r="I12" s="42">
        <f>'[1]2015 tab'!E87</f>
        <v>1.6677595960460041E-2</v>
      </c>
      <c r="J12" s="42">
        <f>'[1]2015 tab'!F87</f>
        <v>1.8236017742958743E-2</v>
      </c>
      <c r="K12" s="43" t="s">
        <v>89</v>
      </c>
      <c r="L12" s="44">
        <f t="shared" si="2"/>
        <v>5.3439284289276814E-2</v>
      </c>
      <c r="M12" s="44">
        <f t="shared" si="2"/>
        <v>4.0167743142144649E-2</v>
      </c>
      <c r="N12" s="44">
        <f t="shared" si="2"/>
        <v>3.5000000000000003E-2</v>
      </c>
      <c r="O12" s="44">
        <f t="shared" si="2"/>
        <v>2.9000000000000001E-2</v>
      </c>
      <c r="P12" s="44">
        <f t="shared" si="0"/>
        <v>3.8500645885286788E-2</v>
      </c>
      <c r="Q12" s="44">
        <f t="shared" si="0"/>
        <v>4.7883154613466331E-2</v>
      </c>
      <c r="R12" s="44">
        <f t="shared" si="0"/>
        <v>2.9941900174961109E-2</v>
      </c>
      <c r="S12" s="44">
        <f t="shared" si="0"/>
        <v>2.9043341635817094E-2</v>
      </c>
      <c r="T12" s="44">
        <f t="shared" si="0"/>
        <v>3.1664566579833311E-2</v>
      </c>
      <c r="U12" s="45"/>
      <c r="V12" s="45" t="str">
        <f t="shared" si="3"/>
        <v>Incombustibles non classés</v>
      </c>
      <c r="W12" s="46">
        <f t="shared" si="4"/>
        <v>3.5648112207382281E-2</v>
      </c>
      <c r="X12" s="46">
        <f t="shared" si="1"/>
        <v>1.1267845800212222</v>
      </c>
      <c r="Y12" s="46">
        <f t="shared" si="1"/>
        <v>0.98181917169661337</v>
      </c>
      <c r="Z12" s="46">
        <f t="shared" si="1"/>
        <v>0.81350731369147966</v>
      </c>
      <c r="AA12" s="46">
        <f t="shared" si="1"/>
        <v>1.0800192072250543</v>
      </c>
      <c r="AB12" s="46">
        <f t="shared" si="1"/>
        <v>1.3432171200232681</v>
      </c>
      <c r="AC12" s="46">
        <f t="shared" si="1"/>
        <v>0.83992947510865701</v>
      </c>
      <c r="AD12" s="46">
        <f t="shared" si="1"/>
        <v>0.81472313223370574</v>
      </c>
      <c r="AE12" s="46">
        <f t="shared" si="1"/>
        <v>0.88825367232983443</v>
      </c>
    </row>
    <row r="13" spans="1:31">
      <c r="A13" s="47" t="s">
        <v>91</v>
      </c>
      <c r="B13" s="48">
        <v>8.0000000000000002E-3</v>
      </c>
      <c r="C13" s="48">
        <v>6.0000000000000001E-3</v>
      </c>
      <c r="D13" s="48">
        <v>4.0000000000000001E-3</v>
      </c>
      <c r="E13" s="48">
        <v>1.7999999999999999E-2</v>
      </c>
      <c r="F13" s="48">
        <v>1.2999999999999999E-2</v>
      </c>
      <c r="G13" s="48">
        <v>7.0000000000000001E-3</v>
      </c>
      <c r="H13" s="49">
        <f>'[1]2015 tab'!D88</f>
        <v>7.2090649113613634E-3</v>
      </c>
      <c r="I13" s="50">
        <f>'[1]2015 tab'!E88</f>
        <v>8.6654674950381386E-3</v>
      </c>
      <c r="J13" s="50">
        <f>'[1]2015 tab'!F88</f>
        <v>6.1435306776728123E-3</v>
      </c>
      <c r="K13" s="51" t="s">
        <v>91</v>
      </c>
      <c r="L13" s="52">
        <f t="shared" si="2"/>
        <v>8.0000000000000002E-3</v>
      </c>
      <c r="M13" s="52">
        <f t="shared" si="2"/>
        <v>6.0000000000000001E-3</v>
      </c>
      <c r="N13" s="52">
        <f t="shared" si="2"/>
        <v>4.0000000000000001E-3</v>
      </c>
      <c r="O13" s="52">
        <f t="shared" si="2"/>
        <v>1.7999999999999999E-2</v>
      </c>
      <c r="P13" s="52">
        <f t="shared" si="0"/>
        <v>1.2999999999999999E-2</v>
      </c>
      <c r="Q13" s="52">
        <f t="shared" si="0"/>
        <v>7.0000000000000001E-3</v>
      </c>
      <c r="R13" s="52">
        <f t="shared" si="0"/>
        <v>7.2090649113613634E-3</v>
      </c>
      <c r="S13" s="52">
        <f t="shared" si="0"/>
        <v>8.6654674950381386E-3</v>
      </c>
      <c r="T13" s="52">
        <f t="shared" si="0"/>
        <v>6.1435306776728123E-3</v>
      </c>
      <c r="U13" s="45"/>
      <c r="V13" s="45" t="str">
        <f t="shared" si="3"/>
        <v>Déchets ménagers spéciaux</v>
      </c>
      <c r="W13" s="46">
        <f t="shared" si="4"/>
        <v>9.1249332009142141E-3</v>
      </c>
      <c r="X13" s="46">
        <f t="shared" si="1"/>
        <v>0.65753906005568008</v>
      </c>
      <c r="Y13" s="46">
        <f t="shared" si="1"/>
        <v>0.43835937337045339</v>
      </c>
      <c r="Z13" s="46">
        <f t="shared" si="1"/>
        <v>1.97261718016704</v>
      </c>
      <c r="AA13" s="46">
        <f t="shared" si="1"/>
        <v>1.4246679634539734</v>
      </c>
      <c r="AB13" s="46">
        <f t="shared" si="1"/>
        <v>0.76712890339829343</v>
      </c>
      <c r="AC13" s="46">
        <f t="shared" si="1"/>
        <v>0.79004029428282252</v>
      </c>
      <c r="AD13" s="46">
        <f t="shared" si="1"/>
        <v>0.94964722527173762</v>
      </c>
      <c r="AE13" s="46">
        <f t="shared" si="1"/>
        <v>0.6732685645367027</v>
      </c>
    </row>
    <row r="14" spans="1:31" hidden="1">
      <c r="A14" s="245" t="s">
        <v>125</v>
      </c>
      <c r="B14" s="40">
        <v>0.127</v>
      </c>
      <c r="C14" s="40">
        <v>0.13500000000000001</v>
      </c>
      <c r="D14" s="40">
        <v>0</v>
      </c>
      <c r="E14" s="40">
        <v>0</v>
      </c>
      <c r="F14" s="40">
        <v>8.1000000000000003E-2</v>
      </c>
      <c r="G14" s="40">
        <v>5.5E-2</v>
      </c>
      <c r="H14" s="41">
        <f>'[1]2015 tab'!D89</f>
        <v>5.2987293529285578E-2</v>
      </c>
      <c r="I14" s="42">
        <f>'[1]2015 tab'!E89</f>
        <v>5.7233624762730154E-2</v>
      </c>
      <c r="J14" s="42">
        <f>'[1]2015 tab'!F89</f>
        <v>6.2152703558290147E-2</v>
      </c>
      <c r="K14" s="246" t="s">
        <v>125</v>
      </c>
      <c r="L14" s="53"/>
      <c r="M14" s="53"/>
      <c r="N14" s="40"/>
      <c r="O14" s="40"/>
      <c r="P14" s="53"/>
      <c r="Q14" s="53"/>
      <c r="R14" s="53"/>
      <c r="S14" s="53"/>
      <c r="T14" s="54"/>
      <c r="U14" s="45"/>
      <c r="V14"/>
      <c r="W14"/>
      <c r="X14"/>
      <c r="Y14"/>
      <c r="Z14"/>
      <c r="AA14"/>
      <c r="AB14"/>
    </row>
    <row r="15" spans="1:31" hidden="1">
      <c r="A15" s="245"/>
      <c r="B15" s="55" t="s">
        <v>126</v>
      </c>
      <c r="C15" s="55" t="s">
        <v>126</v>
      </c>
      <c r="D15" s="55" t="s">
        <v>127</v>
      </c>
      <c r="E15" s="55" t="s">
        <v>127</v>
      </c>
      <c r="F15" s="55" t="s">
        <v>128</v>
      </c>
      <c r="G15" s="55" t="s">
        <v>126</v>
      </c>
      <c r="H15" s="55" t="s">
        <v>126</v>
      </c>
      <c r="I15" s="55" t="s">
        <v>126</v>
      </c>
      <c r="J15" s="55" t="s">
        <v>126</v>
      </c>
      <c r="K15" s="246"/>
      <c r="L15" s="55"/>
      <c r="M15" s="55"/>
      <c r="N15" s="55"/>
      <c r="O15" s="55"/>
      <c r="P15" s="55"/>
      <c r="Q15" s="55"/>
      <c r="R15" s="55"/>
      <c r="S15" s="55"/>
      <c r="T15" s="56"/>
      <c r="U15" s="57"/>
      <c r="V15"/>
      <c r="W15"/>
      <c r="X15"/>
      <c r="Y15"/>
      <c r="Z15"/>
      <c r="AA15"/>
      <c r="AB15"/>
    </row>
    <row r="16" spans="1:31">
      <c r="A16" s="58" t="s">
        <v>129</v>
      </c>
      <c r="B16" s="59">
        <f t="shared" ref="B16:J16" si="5">SUM(B2:B14)</f>
        <v>1</v>
      </c>
      <c r="C16" s="59">
        <f t="shared" si="5"/>
        <v>1.0009999999999999</v>
      </c>
      <c r="D16" s="59">
        <f t="shared" si="5"/>
        <v>1</v>
      </c>
      <c r="E16" s="59">
        <f t="shared" si="5"/>
        <v>1.0010000000000001</v>
      </c>
      <c r="F16" s="59">
        <f t="shared" si="5"/>
        <v>1.0010000000000001</v>
      </c>
      <c r="G16" s="59">
        <f t="shared" si="5"/>
        <v>1.0010000000000001</v>
      </c>
      <c r="H16" s="59">
        <f t="shared" si="5"/>
        <v>0.99999845353092398</v>
      </c>
      <c r="I16" s="59">
        <f t="shared" si="5"/>
        <v>0.99998977363839092</v>
      </c>
      <c r="J16" s="59">
        <f t="shared" si="5"/>
        <v>0.99999777466597095</v>
      </c>
      <c r="K16" s="58" t="s">
        <v>129</v>
      </c>
      <c r="L16" s="60">
        <f>SUM(L2:L13)</f>
        <v>1.001538885286783</v>
      </c>
      <c r="M16" s="60">
        <f t="shared" ref="M16:R16" si="6">SUM(M2:M14)</f>
        <v>1.0026358229426433</v>
      </c>
      <c r="N16" s="60">
        <f t="shared" si="6"/>
        <v>1</v>
      </c>
      <c r="O16" s="60">
        <f t="shared" si="6"/>
        <v>1.0010000000000001</v>
      </c>
      <c r="P16" s="60">
        <f t="shared" si="6"/>
        <v>1.001981493765586</v>
      </c>
      <c r="Q16" s="60">
        <f t="shared" si="6"/>
        <v>1.0016664463840399</v>
      </c>
      <c r="R16" s="60">
        <f t="shared" si="6"/>
        <v>1.0006405115340633</v>
      </c>
      <c r="S16" s="60">
        <f>SUM(S2:S13)</f>
        <v>1.0006832853160021</v>
      </c>
      <c r="T16" s="60">
        <f>SUM(T2:T13)</f>
        <v>1.0007508918395116</v>
      </c>
      <c r="U16" s="61"/>
      <c r="V16"/>
      <c r="W16"/>
      <c r="X16"/>
      <c r="Y16"/>
      <c r="Z16"/>
      <c r="AA16"/>
      <c r="AB16"/>
    </row>
    <row r="17" spans="1:28">
      <c r="V17"/>
      <c r="W17"/>
      <c r="X17"/>
      <c r="Y17"/>
      <c r="Z17"/>
      <c r="AA17"/>
      <c r="AB17"/>
    </row>
    <row r="19" spans="1:28" ht="60">
      <c r="A19" s="63" t="s">
        <v>130</v>
      </c>
    </row>
    <row r="20" spans="1:28" ht="75">
      <c r="A20" s="63" t="s">
        <v>131</v>
      </c>
    </row>
    <row r="28" spans="1:28" ht="63">
      <c r="E28" s="65" t="s">
        <v>45</v>
      </c>
      <c r="F28" s="65" t="s">
        <v>132</v>
      </c>
      <c r="G28" s="65" t="s">
        <v>133</v>
      </c>
      <c r="H28" s="65" t="s">
        <v>134</v>
      </c>
      <c r="I28" s="66" t="s">
        <v>135</v>
      </c>
      <c r="J28" s="66"/>
      <c r="K28" s="66" t="s">
        <v>136</v>
      </c>
    </row>
    <row r="29" spans="1:28" ht="42.75">
      <c r="E29" s="67" t="s">
        <v>47</v>
      </c>
      <c r="F29" s="68">
        <v>0.39600000000000002</v>
      </c>
      <c r="G29" s="68">
        <v>0.30920012646221945</v>
      </c>
      <c r="H29" s="69">
        <f>F29/G29</f>
        <v>1.280723926380368</v>
      </c>
      <c r="I29" s="70">
        <f>(F29-G29)</f>
        <v>8.679987353778057E-2</v>
      </c>
      <c r="J29" s="70"/>
      <c r="K29" s="70">
        <f>I29/$G$41</f>
        <v>0.68465835411471321</v>
      </c>
    </row>
    <row r="30" spans="1:28" ht="15.75">
      <c r="E30" s="67" t="s">
        <v>137</v>
      </c>
      <c r="F30" s="68">
        <v>0.105</v>
      </c>
      <c r="G30" s="68">
        <v>0.10338286436926969</v>
      </c>
      <c r="H30" s="69">
        <f t="shared" ref="H30:H41" si="7">F30/G30</f>
        <v>1.0156422018348623</v>
      </c>
      <c r="I30" s="70">
        <f t="shared" ref="I30:I41" si="8">(F30-G30)</f>
        <v>1.617135630730307E-3</v>
      </c>
      <c r="J30" s="70"/>
      <c r="K30" s="70">
        <f t="shared" ref="K30:K41" si="9">I30/$G$41</f>
        <v>1.2755610972568485E-2</v>
      </c>
    </row>
    <row r="31" spans="1:28" ht="15.75">
      <c r="E31" s="71" t="s">
        <v>138</v>
      </c>
      <c r="F31" s="68">
        <v>5.7000000000000002E-2</v>
      </c>
      <c r="G31" s="68">
        <v>5.6907998735377802E-2</v>
      </c>
      <c r="H31" s="69">
        <f t="shared" si="7"/>
        <v>1.0016166666666668</v>
      </c>
      <c r="I31" s="70">
        <f t="shared" si="8"/>
        <v>9.2001264622200429E-5</v>
      </c>
      <c r="J31" s="70"/>
      <c r="K31" s="70">
        <f t="shared" si="9"/>
        <v>7.2568578553620954E-4</v>
      </c>
    </row>
    <row r="32" spans="1:28" ht="15.75">
      <c r="E32" s="71" t="s">
        <v>139</v>
      </c>
      <c r="F32" s="68">
        <v>1.7000000000000001E-2</v>
      </c>
      <c r="G32" s="68">
        <v>1.6756244072083468E-2</v>
      </c>
      <c r="H32" s="69">
        <f t="shared" si="7"/>
        <v>1.0145471698113206</v>
      </c>
      <c r="I32" s="70">
        <f t="shared" si="8"/>
        <v>2.4375592791653355E-4</v>
      </c>
      <c r="J32" s="70"/>
      <c r="K32" s="70">
        <f t="shared" si="9"/>
        <v>1.9226932668329072E-3</v>
      </c>
    </row>
    <row r="33" spans="5:11" ht="15.75">
      <c r="E33" s="71" t="s">
        <v>140</v>
      </c>
      <c r="F33" s="68">
        <v>2.3E-2</v>
      </c>
      <c r="G33" s="68">
        <v>2.3079355042680997E-2</v>
      </c>
      <c r="H33" s="69">
        <f t="shared" si="7"/>
        <v>0.99656164383561652</v>
      </c>
      <c r="I33" s="70">
        <f t="shared" si="8"/>
        <v>-7.9355042680997329E-5</v>
      </c>
      <c r="J33" s="70"/>
      <c r="K33" s="70">
        <f t="shared" si="9"/>
        <v>-6.2593516209474961E-4</v>
      </c>
    </row>
    <row r="34" spans="5:11" ht="28.5">
      <c r="E34" s="71" t="s">
        <v>141</v>
      </c>
      <c r="F34" s="68">
        <v>0.106</v>
      </c>
      <c r="G34" s="68">
        <v>0.10464748656338919</v>
      </c>
      <c r="H34" s="69">
        <f t="shared" si="7"/>
        <v>1.0129244712990935</v>
      </c>
      <c r="I34" s="70">
        <f t="shared" si="8"/>
        <v>1.3525134366108027E-3</v>
      </c>
      <c r="J34" s="70"/>
      <c r="K34" s="70">
        <f t="shared" si="9"/>
        <v>1.0668329177057281E-2</v>
      </c>
    </row>
    <row r="35" spans="5:11" ht="28.5">
      <c r="E35" s="67" t="s">
        <v>142</v>
      </c>
      <c r="F35" s="68">
        <v>0.11700000000000001</v>
      </c>
      <c r="G35" s="68">
        <v>0.11444830856781535</v>
      </c>
      <c r="H35" s="69">
        <f t="shared" si="7"/>
        <v>1.0222955801104974</v>
      </c>
      <c r="I35" s="70">
        <f t="shared" si="8"/>
        <v>2.5516914321846579E-3</v>
      </c>
      <c r="J35" s="70"/>
      <c r="K35" s="70">
        <f t="shared" si="9"/>
        <v>2.0127182044887965E-2</v>
      </c>
    </row>
    <row r="36" spans="5:11" ht="42.75">
      <c r="E36" s="71" t="s">
        <v>143</v>
      </c>
      <c r="F36" s="68">
        <v>2.5999999999999999E-2</v>
      </c>
      <c r="G36" s="68">
        <v>2.4343977236800502E-2</v>
      </c>
      <c r="H36" s="69">
        <f t="shared" si="7"/>
        <v>1.0680259740259741</v>
      </c>
      <c r="I36" s="70">
        <f t="shared" si="8"/>
        <v>1.6560227631994967E-3</v>
      </c>
      <c r="J36" s="70"/>
      <c r="K36" s="70">
        <f t="shared" si="9"/>
        <v>1.3062344139650897E-2</v>
      </c>
    </row>
    <row r="37" spans="5:11" ht="15.75">
      <c r="E37" s="67" t="s">
        <v>80</v>
      </c>
      <c r="F37" s="68">
        <v>6.3E-2</v>
      </c>
      <c r="G37" s="68">
        <v>5.7540309832437554E-2</v>
      </c>
      <c r="H37" s="69">
        <f t="shared" si="7"/>
        <v>1.0948846153846155</v>
      </c>
      <c r="I37" s="70">
        <f t="shared" si="8"/>
        <v>5.4596901675624462E-3</v>
      </c>
      <c r="J37" s="70"/>
      <c r="K37" s="70">
        <f t="shared" si="9"/>
        <v>4.3064837905236963E-2</v>
      </c>
    </row>
    <row r="38" spans="5:11" ht="15.75">
      <c r="E38" s="71" t="s">
        <v>82</v>
      </c>
      <c r="F38" s="68">
        <v>0.03</v>
      </c>
      <c r="G38" s="68">
        <v>2.8770154916218777E-2</v>
      </c>
      <c r="H38" s="69">
        <f t="shared" si="7"/>
        <v>1.0427472527472528</v>
      </c>
      <c r="I38" s="70">
        <f t="shared" si="8"/>
        <v>1.2298450837812218E-3</v>
      </c>
      <c r="J38" s="70"/>
      <c r="K38" s="70">
        <f t="shared" si="9"/>
        <v>9.7007481296758243E-3</v>
      </c>
    </row>
    <row r="39" spans="5:11" ht="42.75">
      <c r="E39" s="71" t="s">
        <v>89</v>
      </c>
      <c r="F39" s="68">
        <v>5.2999999999999999E-2</v>
      </c>
      <c r="G39" s="68">
        <v>2.5608599430920011E-2</v>
      </c>
      <c r="H39" s="69">
        <f t="shared" si="7"/>
        <v>2.0696172839506173</v>
      </c>
      <c r="I39" s="70">
        <f t="shared" si="8"/>
        <v>2.7391400569079988E-2</v>
      </c>
      <c r="J39" s="70"/>
      <c r="K39" s="70">
        <f t="shared" si="9"/>
        <v>0.21605735660847886</v>
      </c>
    </row>
    <row r="40" spans="5:11" ht="42.75">
      <c r="E40" s="71" t="s">
        <v>91</v>
      </c>
      <c r="F40" s="68">
        <v>8.0000000000000002E-3</v>
      </c>
      <c r="G40" s="68">
        <f>F40</f>
        <v>8.0000000000000002E-3</v>
      </c>
      <c r="H40" s="69">
        <f t="shared" si="7"/>
        <v>1</v>
      </c>
      <c r="I40" s="70">
        <f t="shared" si="8"/>
        <v>0</v>
      </c>
      <c r="J40" s="70"/>
      <c r="K40" s="70">
        <f t="shared" si="9"/>
        <v>0</v>
      </c>
    </row>
    <row r="41" spans="5:11" ht="42.75">
      <c r="E41" s="67" t="s">
        <v>144</v>
      </c>
      <c r="F41" s="68">
        <v>0</v>
      </c>
      <c r="G41" s="68">
        <v>0.12677837496048053</v>
      </c>
      <c r="H41" s="69">
        <f t="shared" si="7"/>
        <v>0</v>
      </c>
      <c r="I41" s="70">
        <f t="shared" si="8"/>
        <v>-0.12677837496048053</v>
      </c>
      <c r="J41" s="70"/>
      <c r="K41" s="70">
        <f t="shared" si="9"/>
        <v>-1</v>
      </c>
    </row>
    <row r="42" spans="5:11" ht="15.75">
      <c r="E42" s="67" t="s">
        <v>145</v>
      </c>
      <c r="F42" s="68">
        <v>1.0010000000000001</v>
      </c>
      <c r="G42" s="68">
        <v>0.99968384445147018</v>
      </c>
      <c r="H42" s="72"/>
    </row>
  </sheetData>
  <mergeCells count="2">
    <mergeCell ref="A14:A15"/>
    <mergeCell ref="K14:K15"/>
  </mergeCells>
  <hyperlinks>
    <hyperlink ref="A19" location="_ftnref1" display="_ftnref1"/>
    <hyperlink ref="A20" location="_ftnref2" display="_ftnref2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2AD7997DAA645B7B4940B2C274693" ma:contentTypeVersion="17" ma:contentTypeDescription="Crée un document." ma:contentTypeScope="" ma:versionID="494e1a7897d5c7b637785165f340f945">
  <xsd:schema xmlns:xsd="http://www.w3.org/2001/XMLSchema" xmlns:xs="http://www.w3.org/2001/XMLSchema" xmlns:p="http://schemas.microsoft.com/office/2006/metadata/properties" xmlns:ns2="c00f261c-1ba7-4a71-a066-d911447276f6" xmlns:ns3="ecb310b6-640f-4523-af8c-89dd838d8bb4" targetNamespace="http://schemas.microsoft.com/office/2006/metadata/properties" ma:root="true" ma:fieldsID="6486fc2124261459eebf7f9444b42215" ns2:_="" ns3:_="">
    <xsd:import namespace="c00f261c-1ba7-4a71-a066-d911447276f6"/>
    <xsd:import namespace="ecb310b6-640f-4523-af8c-89dd838d8bb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f261c-1ba7-4a71-a066-d911447276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731026-a5bc-4d28-b754-af1dfa225c50}" ma:internalName="TaxCatchAll" ma:showField="CatchAllData" ma:web="c00f261c-1ba7-4a71-a066-d91144727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310b6-640f-4523-af8c-89dd838d8b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283ecb6b-f441-4b40-9f9b-e14c9d740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b310b6-640f-4523-af8c-89dd838d8bb4">
      <Terms xmlns="http://schemas.microsoft.com/office/infopath/2007/PartnerControls"/>
    </lcf76f155ced4ddcb4097134ff3c332f>
    <TaxCatchAll xmlns="c00f261c-1ba7-4a71-a066-d911447276f6" xsi:nil="true"/>
    <_Flow_SignoffStatus xmlns="ecb310b6-640f-4523-af8c-89dd838d8bb4" xsi:nil="true"/>
  </documentManagement>
</p:properties>
</file>

<file path=customXml/itemProps1.xml><?xml version="1.0" encoding="utf-8"?>
<ds:datastoreItem xmlns:ds="http://schemas.openxmlformats.org/officeDocument/2006/customXml" ds:itemID="{4DE98BAE-E45D-432F-A2AC-27012C6994AC}"/>
</file>

<file path=customXml/itemProps2.xml><?xml version="1.0" encoding="utf-8"?>
<ds:datastoreItem xmlns:ds="http://schemas.openxmlformats.org/officeDocument/2006/customXml" ds:itemID="{509150FC-99C4-4333-9189-0EC9EED74D72}"/>
</file>

<file path=customXml/itemProps3.xml><?xml version="1.0" encoding="utf-8"?>
<ds:datastoreItem xmlns:ds="http://schemas.openxmlformats.org/officeDocument/2006/customXml" ds:itemID="{A528C6EF-4F33-4B1C-9D6E-01DB69ECCC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 2015</vt:lpstr>
      <vt:lpstr>bassin versant</vt:lpstr>
      <vt:lpstr>évol pluriannuelle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BRENETEAU Tiphanie</dc:creator>
  <cp:lastModifiedBy>LAFON Céline</cp:lastModifiedBy>
  <cp:lastPrinted>2017-10-30T15:37:47Z</cp:lastPrinted>
  <dcterms:created xsi:type="dcterms:W3CDTF">2017-10-30T15:23:41Z</dcterms:created>
  <dcterms:modified xsi:type="dcterms:W3CDTF">2017-10-30T16:33:46Z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0x0101000BE2AD7997DAA645B7B4940B2C274693</vt:lpwstr>
  </property>
</Properties>
</file>